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V:\0Freigabe§28\0complete\HLB\"/>
    </mc:Choice>
  </mc:AlternateContent>
  <xr:revisionPtr revIDLastSave="0" documentId="13_ncr:1_{976D5CB6-D873-4DCE-B730-2B79FBC1708E}" xr6:coauthVersionLast="45" xr6:coauthVersionMax="45" xr10:uidLastSave="{00000000-0000-0000-0000-000000000000}"/>
  <bookViews>
    <workbookView xWindow="-120" yWindow="-120" windowWidth="38640" windowHeight="21240" tabRatio="500" xr2:uid="{00000000-000D-0000-FFFF-FFFF00000000}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r:id="rId7"/>
    <sheet name="StTdf" sheetId="8" r:id="rId8"/>
    <sheet name="StTwh" sheetId="9" r:id="rId9"/>
    <sheet name="StTwo" sheetId="10" r:id="rId10"/>
    <sheet name="StTws" sheetId="11" r:id="rId11"/>
    <sheet name="StTwf" sheetId="12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StTdf!$B$2:$G$433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StTds!$B$2:$I$433</definedName>
    <definedName name="_xlnm.Print_Area" localSheetId="12">StTk!$B$2:$E$102</definedName>
    <definedName name="_xlnm.Print_Area" localSheetId="11">StTwf!$B$2:$I$88</definedName>
    <definedName name="_xlnm.Print_Area" localSheetId="8">StTwh!$B$2:$I$88</definedName>
    <definedName name="_xlnm.Print_Area" localSheetId="9">StTwo!$B$2:$H$88</definedName>
    <definedName name="_xlnm.Print_Area" localSheetId="10">StTws!$B$2:$I$88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33" i="13" s="1"/>
  <c r="F13" i="14"/>
  <c r="C6" i="7" s="1"/>
  <c r="F12" i="14"/>
  <c r="F11" i="14"/>
  <c r="F10" i="14"/>
  <c r="I9" i="14"/>
  <c r="F9" i="14"/>
  <c r="F7" i="14"/>
  <c r="F8" i="14" s="1"/>
  <c r="F5" i="14"/>
  <c r="B107" i="13"/>
  <c r="E83" i="13"/>
  <c r="D83" i="13"/>
  <c r="E58" i="13"/>
  <c r="D58" i="13"/>
  <c r="D33" i="13"/>
  <c r="E8" i="13"/>
  <c r="D8" i="13"/>
  <c r="C89" i="12"/>
  <c r="D88" i="12"/>
  <c r="D84" i="12"/>
  <c r="D82" i="12"/>
  <c r="D80" i="12"/>
  <c r="D76" i="12"/>
  <c r="D74" i="12"/>
  <c r="D72" i="12"/>
  <c r="D68" i="12"/>
  <c r="D66" i="12"/>
  <c r="D64" i="12"/>
  <c r="D60" i="12"/>
  <c r="D58" i="12"/>
  <c r="D56" i="12"/>
  <c r="D52" i="12"/>
  <c r="D50" i="12"/>
  <c r="D48" i="12"/>
  <c r="D44" i="12"/>
  <c r="D42" i="12"/>
  <c r="D40" i="12"/>
  <c r="D36" i="12"/>
  <c r="D34" i="12"/>
  <c r="D32" i="12"/>
  <c r="D28" i="12"/>
  <c r="D26" i="12"/>
  <c r="D24" i="12"/>
  <c r="D20" i="12"/>
  <c r="D18" i="12"/>
  <c r="D16" i="12"/>
  <c r="D14" i="12"/>
  <c r="D86" i="12" s="1"/>
  <c r="D13" i="12"/>
  <c r="D81" i="12" s="1"/>
  <c r="D12" i="12"/>
  <c r="C89" i="11"/>
  <c r="D87" i="11"/>
  <c r="D81" i="11"/>
  <c r="D79" i="11"/>
  <c r="D73" i="11"/>
  <c r="D71" i="11"/>
  <c r="D65" i="11"/>
  <c r="D63" i="11"/>
  <c r="D57" i="11"/>
  <c r="D55" i="11"/>
  <c r="D49" i="11"/>
  <c r="D47" i="11"/>
  <c r="D41" i="11"/>
  <c r="D39" i="11"/>
  <c r="D33" i="11"/>
  <c r="D31" i="11"/>
  <c r="D25" i="11"/>
  <c r="D23" i="11"/>
  <c r="D17" i="11"/>
  <c r="D15" i="11"/>
  <c r="D14" i="11"/>
  <c r="D48" i="11" s="1"/>
  <c r="D13" i="11"/>
  <c r="D85" i="11" s="1"/>
  <c r="D12" i="11"/>
  <c r="C89" i="10"/>
  <c r="D88" i="10"/>
  <c r="D84" i="10"/>
  <c r="D82" i="10"/>
  <c r="D80" i="10"/>
  <c r="D76" i="10"/>
  <c r="D74" i="10"/>
  <c r="D72" i="10"/>
  <c r="D68" i="10"/>
  <c r="D66" i="10"/>
  <c r="D64" i="10"/>
  <c r="D60" i="10"/>
  <c r="D58" i="10"/>
  <c r="D56" i="10"/>
  <c r="D52" i="10"/>
  <c r="D50" i="10"/>
  <c r="D48" i="10"/>
  <c r="D44" i="10"/>
  <c r="D42" i="10"/>
  <c r="D40" i="10"/>
  <c r="D36" i="10"/>
  <c r="D34" i="10"/>
  <c r="D32" i="10"/>
  <c r="D28" i="10"/>
  <c r="D26" i="10"/>
  <c r="D24" i="10"/>
  <c r="D20" i="10"/>
  <c r="D18" i="10"/>
  <c r="D16" i="10"/>
  <c r="D14" i="10"/>
  <c r="D86" i="10" s="1"/>
  <c r="D13" i="10"/>
  <c r="D81" i="10" s="1"/>
  <c r="D12" i="10"/>
  <c r="C89" i="9"/>
  <c r="D88" i="9"/>
  <c r="D80" i="9"/>
  <c r="D72" i="9"/>
  <c r="D69" i="9"/>
  <c r="D64" i="9"/>
  <c r="D56" i="9"/>
  <c r="D48" i="9"/>
  <c r="D40" i="9"/>
  <c r="D32" i="9"/>
  <c r="D31" i="9"/>
  <c r="D24" i="9"/>
  <c r="D16" i="9"/>
  <c r="D14" i="9"/>
  <c r="D84" i="9" s="1"/>
  <c r="D13" i="9"/>
  <c r="D77" i="9" s="1"/>
  <c r="D12" i="9"/>
  <c r="C435" i="8"/>
  <c r="D418" i="8"/>
  <c r="D372" i="8"/>
  <c r="D328" i="8"/>
  <c r="D282" i="8"/>
  <c r="D244" i="8"/>
  <c r="D200" i="8"/>
  <c r="D154" i="8"/>
  <c r="D116" i="8"/>
  <c r="D91" i="8"/>
  <c r="D79" i="8"/>
  <c r="D77" i="8"/>
  <c r="D71" i="8"/>
  <c r="D63" i="8"/>
  <c r="D55" i="8"/>
  <c r="D47" i="8"/>
  <c r="D39" i="8"/>
  <c r="D36" i="8"/>
  <c r="D31" i="8"/>
  <c r="D23" i="8"/>
  <c r="D15" i="8"/>
  <c r="D14" i="8"/>
  <c r="D13" i="8"/>
  <c r="D12" i="8"/>
  <c r="D11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D242" i="7"/>
  <c r="E241" i="7"/>
  <c r="E240" i="7"/>
  <c r="E239" i="7"/>
  <c r="E238" i="7"/>
  <c r="D238" i="7"/>
  <c r="E237" i="7"/>
  <c r="E236" i="7"/>
  <c r="E235" i="7"/>
  <c r="E234" i="7"/>
  <c r="D234" i="7"/>
  <c r="E233" i="7"/>
  <c r="E232" i="7"/>
  <c r="E231" i="7"/>
  <c r="E230" i="7"/>
  <c r="D230" i="7"/>
  <c r="E229" i="7"/>
  <c r="E228" i="7"/>
  <c r="E227" i="7"/>
  <c r="E226" i="7"/>
  <c r="D226" i="7"/>
  <c r="E225" i="7"/>
  <c r="E224" i="7"/>
  <c r="E223" i="7"/>
  <c r="E222" i="7"/>
  <c r="D222" i="7"/>
  <c r="E221" i="7"/>
  <c r="E220" i="7"/>
  <c r="E219" i="7"/>
  <c r="E218" i="7"/>
  <c r="D218" i="7"/>
  <c r="E217" i="7"/>
  <c r="E216" i="7"/>
  <c r="E215" i="7"/>
  <c r="E214" i="7"/>
  <c r="D214" i="7"/>
  <c r="E213" i="7"/>
  <c r="E212" i="7"/>
  <c r="E211" i="7"/>
  <c r="E210" i="7"/>
  <c r="D210" i="7"/>
  <c r="E209" i="7"/>
  <c r="E208" i="7"/>
  <c r="E207" i="7"/>
  <c r="E206" i="7"/>
  <c r="D206" i="7"/>
  <c r="E205" i="7"/>
  <c r="E204" i="7"/>
  <c r="E203" i="7"/>
  <c r="E202" i="7"/>
  <c r="D202" i="7"/>
  <c r="E201" i="7"/>
  <c r="E200" i="7"/>
  <c r="E199" i="7"/>
  <c r="E198" i="7"/>
  <c r="D198" i="7"/>
  <c r="E197" i="7"/>
  <c r="E196" i="7"/>
  <c r="E195" i="7"/>
  <c r="E194" i="7"/>
  <c r="D194" i="7"/>
  <c r="E193" i="7"/>
  <c r="E192" i="7"/>
  <c r="E191" i="7"/>
  <c r="E190" i="7"/>
  <c r="D190" i="7"/>
  <c r="E189" i="7"/>
  <c r="E188" i="7"/>
  <c r="E187" i="7"/>
  <c r="E186" i="7"/>
  <c r="D186" i="7"/>
  <c r="E185" i="7"/>
  <c r="E184" i="7"/>
  <c r="E183" i="7"/>
  <c r="E182" i="7"/>
  <c r="D182" i="7"/>
  <c r="E181" i="7"/>
  <c r="E180" i="7"/>
  <c r="E179" i="7"/>
  <c r="E178" i="7"/>
  <c r="D178" i="7"/>
  <c r="E177" i="7"/>
  <c r="E176" i="7"/>
  <c r="E175" i="7"/>
  <c r="E174" i="7"/>
  <c r="D174" i="7"/>
  <c r="E173" i="7"/>
  <c r="E172" i="7"/>
  <c r="E171" i="7"/>
  <c r="E170" i="7"/>
  <c r="D170" i="7"/>
  <c r="E169" i="7"/>
  <c r="E168" i="7"/>
  <c r="E167" i="7"/>
  <c r="E166" i="7"/>
  <c r="D166" i="7"/>
  <c r="E165" i="7"/>
  <c r="E164" i="7"/>
  <c r="E163" i="7"/>
  <c r="E162" i="7"/>
  <c r="D162" i="7"/>
  <c r="E161" i="7"/>
  <c r="E160" i="7"/>
  <c r="E159" i="7"/>
  <c r="E158" i="7"/>
  <c r="D158" i="7"/>
  <c r="E157" i="7"/>
  <c r="E156" i="7"/>
  <c r="E155" i="7"/>
  <c r="E154" i="7"/>
  <c r="D154" i="7"/>
  <c r="E153" i="7"/>
  <c r="E152" i="7"/>
  <c r="E151" i="7"/>
  <c r="E150" i="7"/>
  <c r="D150" i="7"/>
  <c r="E149" i="7"/>
  <c r="E148" i="7"/>
  <c r="E147" i="7"/>
  <c r="E146" i="7"/>
  <c r="D146" i="7"/>
  <c r="E145" i="7"/>
  <c r="E144" i="7"/>
  <c r="E143" i="7"/>
  <c r="E142" i="7"/>
  <c r="D142" i="7"/>
  <c r="E141" i="7"/>
  <c r="E140" i="7"/>
  <c r="E139" i="7"/>
  <c r="E138" i="7"/>
  <c r="D138" i="7"/>
  <c r="E137" i="7"/>
  <c r="E136" i="7"/>
  <c r="E135" i="7"/>
  <c r="E134" i="7"/>
  <c r="D134" i="7"/>
  <c r="E133" i="7"/>
  <c r="E132" i="7"/>
  <c r="E131" i="7"/>
  <c r="E130" i="7"/>
  <c r="D130" i="7"/>
  <c r="E129" i="7"/>
  <c r="E128" i="7"/>
  <c r="E127" i="7"/>
  <c r="E126" i="7"/>
  <c r="D126" i="7"/>
  <c r="E125" i="7"/>
  <c r="E124" i="7"/>
  <c r="E123" i="7"/>
  <c r="E122" i="7"/>
  <c r="D122" i="7"/>
  <c r="E121" i="7"/>
  <c r="E120" i="7"/>
  <c r="E119" i="7"/>
  <c r="E118" i="7"/>
  <c r="D118" i="7"/>
  <c r="E117" i="7"/>
  <c r="E116" i="7"/>
  <c r="E115" i="7"/>
  <c r="E114" i="7"/>
  <c r="D114" i="7"/>
  <c r="E113" i="7"/>
  <c r="E112" i="7"/>
  <c r="E111" i="7"/>
  <c r="E110" i="7"/>
  <c r="D110" i="7"/>
  <c r="E109" i="7"/>
  <c r="E108" i="7"/>
  <c r="E107" i="7"/>
  <c r="E106" i="7"/>
  <c r="D106" i="7"/>
  <c r="E105" i="7"/>
  <c r="E104" i="7"/>
  <c r="E103" i="7"/>
  <c r="E102" i="7"/>
  <c r="D102" i="7"/>
  <c r="E101" i="7"/>
  <c r="E100" i="7"/>
  <c r="E99" i="7"/>
  <c r="E98" i="7"/>
  <c r="D98" i="7"/>
  <c r="E97" i="7"/>
  <c r="E96" i="7"/>
  <c r="E95" i="7"/>
  <c r="E94" i="7"/>
  <c r="D94" i="7"/>
  <c r="E93" i="7"/>
  <c r="E92" i="7"/>
  <c r="E91" i="7"/>
  <c r="E90" i="7"/>
  <c r="D90" i="7"/>
  <c r="E89" i="7"/>
  <c r="E88" i="7"/>
  <c r="E87" i="7"/>
  <c r="E86" i="7"/>
  <c r="D86" i="7"/>
  <c r="E85" i="7"/>
  <c r="E84" i="7"/>
  <c r="E83" i="7"/>
  <c r="E82" i="7"/>
  <c r="D82" i="7"/>
  <c r="E81" i="7"/>
  <c r="E80" i="7"/>
  <c r="E79" i="7"/>
  <c r="E78" i="7"/>
  <c r="D78" i="7"/>
  <c r="E77" i="7"/>
  <c r="E76" i="7"/>
  <c r="E75" i="7"/>
  <c r="E74" i="7"/>
  <c r="D74" i="7"/>
  <c r="E73" i="7"/>
  <c r="E72" i="7"/>
  <c r="E71" i="7"/>
  <c r="E70" i="7"/>
  <c r="D70" i="7"/>
  <c r="E69" i="7"/>
  <c r="E68" i="7"/>
  <c r="E67" i="7"/>
  <c r="E66" i="7"/>
  <c r="D66" i="7"/>
  <c r="E65" i="7"/>
  <c r="E64" i="7"/>
  <c r="E63" i="7"/>
  <c r="E62" i="7"/>
  <c r="D62" i="7"/>
  <c r="E61" i="7"/>
  <c r="E60" i="7"/>
  <c r="E59" i="7"/>
  <c r="E58" i="7"/>
  <c r="D58" i="7"/>
  <c r="E57" i="7"/>
  <c r="E56" i="7"/>
  <c r="E55" i="7"/>
  <c r="E54" i="7"/>
  <c r="D54" i="7"/>
  <c r="E53" i="7"/>
  <c r="E52" i="7"/>
  <c r="E51" i="7"/>
  <c r="E50" i="7"/>
  <c r="D50" i="7"/>
  <c r="E49" i="7"/>
  <c r="E48" i="7"/>
  <c r="E47" i="7"/>
  <c r="E46" i="7"/>
  <c r="D46" i="7"/>
  <c r="E45" i="7"/>
  <c r="E44" i="7"/>
  <c r="E43" i="7"/>
  <c r="E42" i="7"/>
  <c r="D42" i="7"/>
  <c r="E41" i="7"/>
  <c r="E40" i="7"/>
  <c r="E39" i="7"/>
  <c r="E38" i="7"/>
  <c r="D38" i="7"/>
  <c r="E37" i="7"/>
  <c r="E36" i="7"/>
  <c r="E35" i="7"/>
  <c r="E34" i="7"/>
  <c r="D34" i="7"/>
  <c r="E33" i="7"/>
  <c r="E32" i="7"/>
  <c r="E31" i="7"/>
  <c r="E30" i="7"/>
  <c r="D30" i="7"/>
  <c r="E29" i="7"/>
  <c r="E28" i="7"/>
  <c r="E27" i="7"/>
  <c r="E26" i="7"/>
  <c r="D26" i="7"/>
  <c r="E25" i="7"/>
  <c r="E24" i="7"/>
  <c r="E23" i="7"/>
  <c r="E22" i="7"/>
  <c r="D22" i="7"/>
  <c r="E21" i="7"/>
  <c r="E20" i="7"/>
  <c r="E19" i="7"/>
  <c r="E18" i="7"/>
  <c r="D18" i="7"/>
  <c r="E17" i="7"/>
  <c r="E16" i="7"/>
  <c r="E15" i="7"/>
  <c r="E14" i="7"/>
  <c r="D14" i="7"/>
  <c r="E13" i="7"/>
  <c r="D13" i="7"/>
  <c r="E12" i="7"/>
  <c r="D12" i="7"/>
  <c r="D418" i="7" s="1"/>
  <c r="E11" i="7"/>
  <c r="H11" i="7" s="1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D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D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D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47" i="6" s="1"/>
  <c r="T12" i="6"/>
  <c r="O12" i="6"/>
  <c r="E12" i="6"/>
  <c r="D12" i="6"/>
  <c r="D86" i="6" s="1"/>
  <c r="L11" i="6"/>
  <c r="J11" i="6"/>
  <c r="I11" i="6"/>
  <c r="M11" i="6" s="1"/>
  <c r="H11" i="6"/>
  <c r="F11" i="6"/>
  <c r="E11" i="6"/>
  <c r="O11" i="6" s="1"/>
  <c r="D11" i="6"/>
  <c r="V10" i="6"/>
  <c r="U10" i="6"/>
  <c r="S10" i="6"/>
  <c r="X10" i="6" s="1"/>
  <c r="R10" i="6"/>
  <c r="W10" i="6" s="1"/>
  <c r="Q10" i="6"/>
  <c r="P10" i="6"/>
  <c r="U9" i="6"/>
  <c r="O9" i="6"/>
  <c r="T9" i="6" s="1"/>
  <c r="C6" i="6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87" i="5" s="1"/>
  <c r="T12" i="5"/>
  <c r="O12" i="5"/>
  <c r="E12" i="5"/>
  <c r="D12" i="5"/>
  <c r="D86" i="5" s="1"/>
  <c r="J11" i="5"/>
  <c r="H11" i="5"/>
  <c r="F11" i="5"/>
  <c r="E11" i="5"/>
  <c r="I11" i="5" s="1"/>
  <c r="D11" i="5"/>
  <c r="W10" i="5"/>
  <c r="S10" i="5"/>
  <c r="X10" i="5" s="1"/>
  <c r="R10" i="5"/>
  <c r="Q10" i="5"/>
  <c r="V10" i="5" s="1"/>
  <c r="P10" i="5"/>
  <c r="U10" i="5" s="1"/>
  <c r="U9" i="5"/>
  <c r="T9" i="5"/>
  <c r="O9" i="5"/>
  <c r="C92" i="4"/>
  <c r="L91" i="4"/>
  <c r="F91" i="4"/>
  <c r="E91" i="4"/>
  <c r="L90" i="4"/>
  <c r="F90" i="4"/>
  <c r="E90" i="4"/>
  <c r="L89" i="4"/>
  <c r="F89" i="4"/>
  <c r="E89" i="4"/>
  <c r="L88" i="4"/>
  <c r="F88" i="4"/>
  <c r="E88" i="4"/>
  <c r="L87" i="4"/>
  <c r="F87" i="4"/>
  <c r="E87" i="4"/>
  <c r="L86" i="4"/>
  <c r="F86" i="4"/>
  <c r="E86" i="4"/>
  <c r="L85" i="4"/>
  <c r="F85" i="4"/>
  <c r="E85" i="4"/>
  <c r="L84" i="4"/>
  <c r="F84" i="4"/>
  <c r="E84" i="4"/>
  <c r="L83" i="4"/>
  <c r="F83" i="4"/>
  <c r="E83" i="4"/>
  <c r="L82" i="4"/>
  <c r="F82" i="4"/>
  <c r="E82" i="4"/>
  <c r="L81" i="4"/>
  <c r="F81" i="4"/>
  <c r="E81" i="4"/>
  <c r="L80" i="4"/>
  <c r="F80" i="4"/>
  <c r="E80" i="4"/>
  <c r="L79" i="4"/>
  <c r="F79" i="4"/>
  <c r="E79" i="4"/>
  <c r="L78" i="4"/>
  <c r="F78" i="4"/>
  <c r="E78" i="4"/>
  <c r="L77" i="4"/>
  <c r="F77" i="4"/>
  <c r="E77" i="4"/>
  <c r="L76" i="4"/>
  <c r="F76" i="4"/>
  <c r="E76" i="4"/>
  <c r="L75" i="4"/>
  <c r="F75" i="4"/>
  <c r="E75" i="4"/>
  <c r="L74" i="4"/>
  <c r="F74" i="4"/>
  <c r="E74" i="4"/>
  <c r="L73" i="4"/>
  <c r="F73" i="4"/>
  <c r="E73" i="4"/>
  <c r="L72" i="4"/>
  <c r="F72" i="4"/>
  <c r="E72" i="4"/>
  <c r="L71" i="4"/>
  <c r="F71" i="4"/>
  <c r="E71" i="4"/>
  <c r="L70" i="4"/>
  <c r="F70" i="4"/>
  <c r="E70" i="4"/>
  <c r="L69" i="4"/>
  <c r="F69" i="4"/>
  <c r="E69" i="4"/>
  <c r="L68" i="4"/>
  <c r="F68" i="4"/>
  <c r="E68" i="4"/>
  <c r="L67" i="4"/>
  <c r="F67" i="4"/>
  <c r="E67" i="4"/>
  <c r="L66" i="4"/>
  <c r="F66" i="4"/>
  <c r="E66" i="4"/>
  <c r="L65" i="4"/>
  <c r="F65" i="4"/>
  <c r="E65" i="4"/>
  <c r="L64" i="4"/>
  <c r="F64" i="4"/>
  <c r="E64" i="4"/>
  <c r="L63" i="4"/>
  <c r="F63" i="4"/>
  <c r="E63" i="4"/>
  <c r="L62" i="4"/>
  <c r="F62" i="4"/>
  <c r="E62" i="4"/>
  <c r="L61" i="4"/>
  <c r="F61" i="4"/>
  <c r="E61" i="4"/>
  <c r="L60" i="4"/>
  <c r="F60" i="4"/>
  <c r="E60" i="4"/>
  <c r="L59" i="4"/>
  <c r="F59" i="4"/>
  <c r="E59" i="4"/>
  <c r="L58" i="4"/>
  <c r="F58" i="4"/>
  <c r="E58" i="4"/>
  <c r="L57" i="4"/>
  <c r="F57" i="4"/>
  <c r="E57" i="4"/>
  <c r="L56" i="4"/>
  <c r="F56" i="4"/>
  <c r="E56" i="4"/>
  <c r="L55" i="4"/>
  <c r="F55" i="4"/>
  <c r="E55" i="4"/>
  <c r="L54" i="4"/>
  <c r="F54" i="4"/>
  <c r="E54" i="4"/>
  <c r="L53" i="4"/>
  <c r="F53" i="4"/>
  <c r="E53" i="4"/>
  <c r="L52" i="4"/>
  <c r="F52" i="4"/>
  <c r="E52" i="4"/>
  <c r="L51" i="4"/>
  <c r="F51" i="4"/>
  <c r="E51" i="4"/>
  <c r="L50" i="4"/>
  <c r="F50" i="4"/>
  <c r="E50" i="4"/>
  <c r="L49" i="4"/>
  <c r="F49" i="4"/>
  <c r="E49" i="4"/>
  <c r="L48" i="4"/>
  <c r="F48" i="4"/>
  <c r="E48" i="4"/>
  <c r="L47" i="4"/>
  <c r="F47" i="4"/>
  <c r="E47" i="4"/>
  <c r="L46" i="4"/>
  <c r="F46" i="4"/>
  <c r="E46" i="4"/>
  <c r="L45" i="4"/>
  <c r="F45" i="4"/>
  <c r="E45" i="4"/>
  <c r="L44" i="4"/>
  <c r="F44" i="4"/>
  <c r="E44" i="4"/>
  <c r="L43" i="4"/>
  <c r="F43" i="4"/>
  <c r="E43" i="4"/>
  <c r="L42" i="4"/>
  <c r="F42" i="4"/>
  <c r="E42" i="4"/>
  <c r="L41" i="4"/>
  <c r="F41" i="4"/>
  <c r="E41" i="4"/>
  <c r="L40" i="4"/>
  <c r="F40" i="4"/>
  <c r="E40" i="4"/>
  <c r="L39" i="4"/>
  <c r="F39" i="4"/>
  <c r="E39" i="4"/>
  <c r="L38" i="4"/>
  <c r="F38" i="4"/>
  <c r="E38" i="4"/>
  <c r="L37" i="4"/>
  <c r="F37" i="4"/>
  <c r="E37" i="4"/>
  <c r="L36" i="4"/>
  <c r="F36" i="4"/>
  <c r="E36" i="4"/>
  <c r="L35" i="4"/>
  <c r="F35" i="4"/>
  <c r="E35" i="4"/>
  <c r="L34" i="4"/>
  <c r="F34" i="4"/>
  <c r="E34" i="4"/>
  <c r="L33" i="4"/>
  <c r="F33" i="4"/>
  <c r="E33" i="4"/>
  <c r="L32" i="4"/>
  <c r="F32" i="4"/>
  <c r="E32" i="4"/>
  <c r="L31" i="4"/>
  <c r="F31" i="4"/>
  <c r="E31" i="4"/>
  <c r="L30" i="4"/>
  <c r="F30" i="4"/>
  <c r="E30" i="4"/>
  <c r="L29" i="4"/>
  <c r="F29" i="4"/>
  <c r="E29" i="4"/>
  <c r="L28" i="4"/>
  <c r="F28" i="4"/>
  <c r="E28" i="4"/>
  <c r="L27" i="4"/>
  <c r="F27" i="4"/>
  <c r="E27" i="4"/>
  <c r="L26" i="4"/>
  <c r="F26" i="4"/>
  <c r="E26" i="4"/>
  <c r="L25" i="4"/>
  <c r="F25" i="4"/>
  <c r="E25" i="4"/>
  <c r="L24" i="4"/>
  <c r="F24" i="4"/>
  <c r="E24" i="4"/>
  <c r="L23" i="4"/>
  <c r="F23" i="4"/>
  <c r="E23" i="4"/>
  <c r="L22" i="4"/>
  <c r="F22" i="4"/>
  <c r="E22" i="4"/>
  <c r="L21" i="4"/>
  <c r="F21" i="4"/>
  <c r="E21" i="4"/>
  <c r="L20" i="4"/>
  <c r="F20" i="4"/>
  <c r="E20" i="4"/>
  <c r="L19" i="4"/>
  <c r="F19" i="4"/>
  <c r="E19" i="4"/>
  <c r="L18" i="4"/>
  <c r="F18" i="4"/>
  <c r="E18" i="4"/>
  <c r="L17" i="4"/>
  <c r="F17" i="4"/>
  <c r="E17" i="4"/>
  <c r="D17" i="4"/>
  <c r="D91" i="4" s="1"/>
  <c r="L16" i="4"/>
  <c r="F16" i="4"/>
  <c r="E16" i="4"/>
  <c r="D16" i="4"/>
  <c r="D90" i="4" s="1"/>
  <c r="T15" i="4"/>
  <c r="S15" i="4"/>
  <c r="R15" i="4"/>
  <c r="P15" i="4"/>
  <c r="N15" i="4"/>
  <c r="L15" i="4"/>
  <c r="O15" i="4" s="1"/>
  <c r="K15" i="4"/>
  <c r="J15" i="4"/>
  <c r="H15" i="4"/>
  <c r="G15" i="4"/>
  <c r="F15" i="4"/>
  <c r="E15" i="4"/>
  <c r="I15" i="4" s="1"/>
  <c r="D15" i="4"/>
  <c r="R14" i="4"/>
  <c r="Q14" i="4"/>
  <c r="G13" i="4"/>
  <c r="M13" i="4" s="1"/>
  <c r="F13" i="4"/>
  <c r="L13" i="4" s="1"/>
  <c r="B53" i="3"/>
  <c r="B52" i="3"/>
  <c r="E48" i="3"/>
  <c r="D48" i="3"/>
  <c r="E44" i="3"/>
  <c r="D44" i="3"/>
  <c r="E43" i="3"/>
  <c r="D43" i="3"/>
  <c r="E36" i="3"/>
  <c r="D36" i="3"/>
  <c r="D32" i="3"/>
  <c r="E32" i="3" s="1"/>
  <c r="E31" i="3"/>
  <c r="D31" i="3"/>
  <c r="E24" i="3"/>
  <c r="D24" i="3"/>
  <c r="E20" i="3"/>
  <c r="D20" i="3"/>
  <c r="E19" i="3"/>
  <c r="D19" i="3"/>
  <c r="E13" i="3"/>
  <c r="D13" i="3"/>
  <c r="D8" i="3"/>
  <c r="E8" i="3" s="1"/>
  <c r="E7" i="3"/>
  <c r="D7" i="3"/>
  <c r="B60" i="2"/>
  <c r="D49" i="2"/>
  <c r="F49" i="2" s="1"/>
  <c r="G48" i="2"/>
  <c r="F48" i="2"/>
  <c r="F47" i="2"/>
  <c r="D47" i="2"/>
  <c r="D36" i="2"/>
  <c r="F36" i="2" s="1"/>
  <c r="G35" i="2"/>
  <c r="F35" i="2"/>
  <c r="F34" i="2"/>
  <c r="D34" i="2"/>
  <c r="D23" i="2"/>
  <c r="F23" i="2" s="1"/>
  <c r="G22" i="2"/>
  <c r="F22" i="2"/>
  <c r="F21" i="2"/>
  <c r="D21" i="2"/>
  <c r="D10" i="2"/>
  <c r="F10" i="2" s="1"/>
  <c r="G9" i="2"/>
  <c r="F9" i="2"/>
  <c r="F8" i="2"/>
  <c r="D8" i="2"/>
  <c r="B71" i="1"/>
  <c r="B69" i="1"/>
  <c r="G68" i="1"/>
  <c r="F68" i="1"/>
  <c r="E68" i="1"/>
  <c r="D68" i="1"/>
  <c r="C67" i="1"/>
  <c r="I65" i="1"/>
  <c r="H65" i="1"/>
  <c r="G65" i="1"/>
  <c r="F65" i="1"/>
  <c r="E65" i="1"/>
  <c r="D65" i="1"/>
  <c r="I64" i="1"/>
  <c r="H64" i="1"/>
  <c r="G64" i="1"/>
  <c r="F64" i="1"/>
  <c r="E64" i="1"/>
  <c r="D64" i="1"/>
  <c r="C63" i="1"/>
  <c r="C62" i="1"/>
  <c r="C61" i="1"/>
  <c r="C60" i="1"/>
  <c r="C64" i="1" s="1"/>
  <c r="G59" i="1"/>
  <c r="E59" i="1"/>
  <c r="I59" i="1" s="1"/>
  <c r="D59" i="1"/>
  <c r="H59" i="1" s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C49" i="1"/>
  <c r="C47" i="1"/>
  <c r="C51" i="1" s="1"/>
  <c r="E46" i="1"/>
  <c r="I46" i="1" s="1"/>
  <c r="D46" i="1"/>
  <c r="H46" i="1" s="1"/>
  <c r="B43" i="1"/>
  <c r="G42" i="1"/>
  <c r="F42" i="1"/>
  <c r="E42" i="1"/>
  <c r="D42" i="1"/>
  <c r="I39" i="1"/>
  <c r="H39" i="1"/>
  <c r="E39" i="1"/>
  <c r="D39" i="1"/>
  <c r="G38" i="1"/>
  <c r="G39" i="1" s="1"/>
  <c r="F38" i="1"/>
  <c r="F39" i="1" s="1"/>
  <c r="E38" i="1"/>
  <c r="D38" i="1"/>
  <c r="C37" i="1"/>
  <c r="C34" i="1"/>
  <c r="C38" i="1" s="1"/>
  <c r="I33" i="1"/>
  <c r="H33" i="1"/>
  <c r="F33" i="1"/>
  <c r="E33" i="1"/>
  <c r="G33" i="1" s="1"/>
  <c r="D33" i="1"/>
  <c r="B30" i="1"/>
  <c r="G29" i="1"/>
  <c r="F29" i="1"/>
  <c r="E29" i="1"/>
  <c r="D29" i="1"/>
  <c r="I26" i="1"/>
  <c r="H26" i="1"/>
  <c r="F26" i="1"/>
  <c r="E26" i="1"/>
  <c r="G25" i="1"/>
  <c r="G26" i="1" s="1"/>
  <c r="F25" i="1"/>
  <c r="E25" i="1"/>
  <c r="D25" i="1"/>
  <c r="D26" i="1" s="1"/>
  <c r="C25" i="1"/>
  <c r="C21" i="1"/>
  <c r="C28" i="1" s="1"/>
  <c r="G20" i="1"/>
  <c r="F20" i="1"/>
  <c r="E20" i="1"/>
  <c r="I20" i="1" s="1"/>
  <c r="D20" i="1"/>
  <c r="H20" i="1" s="1"/>
  <c r="B16" i="1"/>
  <c r="Q11" i="6" l="1"/>
  <c r="T11" i="6"/>
  <c r="S11" i="6"/>
  <c r="R11" i="6"/>
  <c r="P11" i="6"/>
  <c r="L11" i="5"/>
  <c r="N11" i="5"/>
  <c r="M11" i="5"/>
  <c r="K11" i="5"/>
  <c r="C23" i="1"/>
  <c r="N11" i="6"/>
  <c r="D25" i="6"/>
  <c r="D41" i="6"/>
  <c r="C24" i="1"/>
  <c r="C48" i="1"/>
  <c r="C54" i="1"/>
  <c r="F59" i="1"/>
  <c r="Q15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G11" i="6"/>
  <c r="D23" i="6"/>
  <c r="D39" i="6"/>
  <c r="D55" i="6"/>
  <c r="C5" i="10"/>
  <c r="C5" i="12"/>
  <c r="C5" i="9"/>
  <c r="C5" i="11"/>
  <c r="C6" i="8"/>
  <c r="C50" i="1"/>
  <c r="E10" i="2"/>
  <c r="G10" i="2" s="1"/>
  <c r="E23" i="2"/>
  <c r="G23" i="2" s="1"/>
  <c r="E36" i="2"/>
  <c r="G36" i="2" s="1"/>
  <c r="E49" i="2"/>
  <c r="G49" i="2" s="1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19" i="6"/>
  <c r="D35" i="6"/>
  <c r="D51" i="6"/>
  <c r="F11" i="7"/>
  <c r="C35" i="1"/>
  <c r="C41" i="1"/>
  <c r="F46" i="1"/>
  <c r="B41" i="3"/>
  <c r="D17" i="6"/>
  <c r="D33" i="6"/>
  <c r="D49" i="6"/>
  <c r="G11" i="7"/>
  <c r="B5" i="13"/>
  <c r="C36" i="1"/>
  <c r="G46" i="1"/>
  <c r="B5" i="2"/>
  <c r="B29" i="3"/>
  <c r="C7" i="4"/>
  <c r="M15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G11" i="5"/>
  <c r="O11" i="5"/>
  <c r="K11" i="6"/>
  <c r="D15" i="6"/>
  <c r="D31" i="6"/>
  <c r="I11" i="7"/>
  <c r="B17" i="3"/>
  <c r="C6" i="5"/>
  <c r="D87" i="6"/>
  <c r="D85" i="6"/>
  <c r="D83" i="6"/>
  <c r="D81" i="6"/>
  <c r="D79" i="6"/>
  <c r="D77" i="6"/>
  <c r="D75" i="6"/>
  <c r="D73" i="6"/>
  <c r="D71" i="6"/>
  <c r="D69" i="6"/>
  <c r="D67" i="6"/>
  <c r="D65" i="6"/>
  <c r="D63" i="6"/>
  <c r="D61" i="6"/>
  <c r="D59" i="6"/>
  <c r="D57" i="6"/>
  <c r="D29" i="6"/>
  <c r="D45" i="6"/>
  <c r="B17" i="1"/>
  <c r="C22" i="1"/>
  <c r="B5" i="3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D27" i="6"/>
  <c r="D43" i="6"/>
  <c r="D431" i="7"/>
  <c r="D427" i="7"/>
  <c r="D423" i="7"/>
  <c r="D419" i="7"/>
  <c r="D415" i="7"/>
  <c r="D411" i="7"/>
  <c r="D407" i="7"/>
  <c r="D403" i="7"/>
  <c r="D399" i="7"/>
  <c r="D395" i="7"/>
  <c r="D391" i="7"/>
  <c r="D387" i="7"/>
  <c r="D383" i="7"/>
  <c r="D379" i="7"/>
  <c r="D375" i="7"/>
  <c r="D371" i="7"/>
  <c r="D367" i="7"/>
  <c r="D363" i="7"/>
  <c r="D359" i="7"/>
  <c r="D355" i="7"/>
  <c r="D351" i="7"/>
  <c r="D347" i="7"/>
  <c r="D343" i="7"/>
  <c r="D339" i="7"/>
  <c r="D335" i="7"/>
  <c r="D331" i="7"/>
  <c r="D327" i="7"/>
  <c r="D323" i="7"/>
  <c r="D319" i="7"/>
  <c r="D315" i="7"/>
  <c r="D311" i="7"/>
  <c r="D30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55" i="7"/>
  <c r="D251" i="7"/>
  <c r="D247" i="7"/>
  <c r="D243" i="7"/>
  <c r="D17" i="7"/>
  <c r="D21" i="7"/>
  <c r="D25" i="7"/>
  <c r="D29" i="7"/>
  <c r="D33" i="7"/>
  <c r="D37" i="7"/>
  <c r="D41" i="7"/>
  <c r="D45" i="7"/>
  <c r="D49" i="7"/>
  <c r="D53" i="7"/>
  <c r="D57" i="7"/>
  <c r="D61" i="7"/>
  <c r="D65" i="7"/>
  <c r="D69" i="7"/>
  <c r="D73" i="7"/>
  <c r="D77" i="7"/>
  <c r="D81" i="7"/>
  <c r="D85" i="7"/>
  <c r="D89" i="7"/>
  <c r="D93" i="7"/>
  <c r="D97" i="7"/>
  <c r="D101" i="7"/>
  <c r="D105" i="7"/>
  <c r="D109" i="7"/>
  <c r="D113" i="7"/>
  <c r="D117" i="7"/>
  <c r="D121" i="7"/>
  <c r="D125" i="7"/>
  <c r="D129" i="7"/>
  <c r="D133" i="7"/>
  <c r="D137" i="7"/>
  <c r="D141" i="7"/>
  <c r="D145" i="7"/>
  <c r="D149" i="7"/>
  <c r="D153" i="7"/>
  <c r="D157" i="7"/>
  <c r="D161" i="7"/>
  <c r="D165" i="7"/>
  <c r="D169" i="7"/>
  <c r="D173" i="7"/>
  <c r="D177" i="7"/>
  <c r="D181" i="7"/>
  <c r="D185" i="7"/>
  <c r="D189" i="7"/>
  <c r="D193" i="7"/>
  <c r="D197" i="7"/>
  <c r="D201" i="7"/>
  <c r="D205" i="7"/>
  <c r="D209" i="7"/>
  <c r="D213" i="7"/>
  <c r="D217" i="7"/>
  <c r="D221" i="7"/>
  <c r="D225" i="7"/>
  <c r="D229" i="7"/>
  <c r="D233" i="7"/>
  <c r="D237" i="7"/>
  <c r="D241" i="7"/>
  <c r="D250" i="7"/>
  <c r="D432" i="8"/>
  <c r="D430" i="8"/>
  <c r="D422" i="8"/>
  <c r="D414" i="8"/>
  <c r="D406" i="8"/>
  <c r="D398" i="8"/>
  <c r="D390" i="8"/>
  <c r="D382" i="8"/>
  <c r="D374" i="8"/>
  <c r="D366" i="8"/>
  <c r="D358" i="8"/>
  <c r="D350" i="8"/>
  <c r="D342" i="8"/>
  <c r="D334" i="8"/>
  <c r="D326" i="8"/>
  <c r="D318" i="8"/>
  <c r="D310" i="8"/>
  <c r="D302" i="8"/>
  <c r="D294" i="8"/>
  <c r="D286" i="8"/>
  <c r="D278" i="8"/>
  <c r="D270" i="8"/>
  <c r="D262" i="8"/>
  <c r="D254" i="8"/>
  <c r="D246" i="8"/>
  <c r="D238" i="8"/>
  <c r="D230" i="8"/>
  <c r="D222" i="8"/>
  <c r="D214" i="8"/>
  <c r="D206" i="8"/>
  <c r="D198" i="8"/>
  <c r="D190" i="8"/>
  <c r="D182" i="8"/>
  <c r="D174" i="8"/>
  <c r="D166" i="8"/>
  <c r="D158" i="8"/>
  <c r="D150" i="8"/>
  <c r="D142" i="8"/>
  <c r="D134" i="8"/>
  <c r="D126" i="8"/>
  <c r="D118" i="8"/>
  <c r="D110" i="8"/>
  <c r="D102" i="8"/>
  <c r="D94" i="8"/>
  <c r="D86" i="8"/>
  <c r="D428" i="8"/>
  <c r="D408" i="8"/>
  <c r="D386" i="8"/>
  <c r="D370" i="8"/>
  <c r="D354" i="8"/>
  <c r="D338" i="8"/>
  <c r="D322" i="8"/>
  <c r="D306" i="8"/>
  <c r="D290" i="8"/>
  <c r="D274" i="8"/>
  <c r="D258" i="8"/>
  <c r="D242" i="8"/>
  <c r="D226" i="8"/>
  <c r="D210" i="8"/>
  <c r="D194" i="8"/>
  <c r="D178" i="8"/>
  <c r="D162" i="8"/>
  <c r="D146" i="8"/>
  <c r="D130" i="8"/>
  <c r="D114" i="8"/>
  <c r="D76" i="8"/>
  <c r="D426" i="8"/>
  <c r="D404" i="8"/>
  <c r="D384" i="8"/>
  <c r="D368" i="8"/>
  <c r="D352" i="8"/>
  <c r="D336" i="8"/>
  <c r="D320" i="8"/>
  <c r="D304" i="8"/>
  <c r="D288" i="8"/>
  <c r="D272" i="8"/>
  <c r="D256" i="8"/>
  <c r="D240" i="8"/>
  <c r="D224" i="8"/>
  <c r="D208" i="8"/>
  <c r="D192" i="8"/>
  <c r="D176" i="8"/>
  <c r="D160" i="8"/>
  <c r="D144" i="8"/>
  <c r="D128" i="8"/>
  <c r="D112" i="8"/>
  <c r="D98" i="8"/>
  <c r="D84" i="8"/>
  <c r="D66" i="8"/>
  <c r="D58" i="8"/>
  <c r="D50" i="8"/>
  <c r="D42" i="8"/>
  <c r="D34" i="8"/>
  <c r="D26" i="8"/>
  <c r="D18" i="8"/>
  <c r="D424" i="8"/>
  <c r="D402" i="8"/>
  <c r="D96" i="8"/>
  <c r="D74" i="8"/>
  <c r="D420" i="8"/>
  <c r="D400" i="8"/>
  <c r="D380" i="8"/>
  <c r="D364" i="8"/>
  <c r="D348" i="8"/>
  <c r="D332" i="8"/>
  <c r="D316" i="8"/>
  <c r="D300" i="8"/>
  <c r="D284" i="8"/>
  <c r="D268" i="8"/>
  <c r="D252" i="8"/>
  <c r="D236" i="8"/>
  <c r="D220" i="8"/>
  <c r="D204" i="8"/>
  <c r="D188" i="8"/>
  <c r="D172" i="8"/>
  <c r="D156" i="8"/>
  <c r="D140" i="8"/>
  <c r="D124" i="8"/>
  <c r="D108" i="8"/>
  <c r="D82" i="8"/>
  <c r="D72" i="8"/>
  <c r="D64" i="8"/>
  <c r="D56" i="8"/>
  <c r="D48" i="8"/>
  <c r="D40" i="8"/>
  <c r="D32" i="8"/>
  <c r="D24" i="8"/>
  <c r="D16" i="8"/>
  <c r="D412" i="8"/>
  <c r="D392" i="8"/>
  <c r="D90" i="8"/>
  <c r="D78" i="8"/>
  <c r="D30" i="8"/>
  <c r="D52" i="8"/>
  <c r="D104" i="8"/>
  <c r="D148" i="8"/>
  <c r="D186" i="8"/>
  <c r="D232" i="8"/>
  <c r="D276" i="8"/>
  <c r="D314" i="8"/>
  <c r="D360" i="8"/>
  <c r="D410" i="8"/>
  <c r="E12" i="10"/>
  <c r="E12" i="12"/>
  <c r="E12" i="9"/>
  <c r="E12" i="11"/>
  <c r="E11" i="8"/>
  <c r="D246" i="7"/>
  <c r="D261" i="7"/>
  <c r="D266" i="7"/>
  <c r="D277" i="7"/>
  <c r="D282" i="7"/>
  <c r="D293" i="7"/>
  <c r="D298" i="7"/>
  <c r="D309" i="7"/>
  <c r="D314" i="7"/>
  <c r="D325" i="7"/>
  <c r="D330" i="7"/>
  <c r="D341" i="7"/>
  <c r="D346" i="7"/>
  <c r="D357" i="7"/>
  <c r="D362" i="7"/>
  <c r="D373" i="7"/>
  <c r="D378" i="7"/>
  <c r="D389" i="7"/>
  <c r="D394" i="7"/>
  <c r="D405" i="7"/>
  <c r="D410" i="7"/>
  <c r="D421" i="7"/>
  <c r="D426" i="7"/>
  <c r="D54" i="8"/>
  <c r="D106" i="8"/>
  <c r="D152" i="8"/>
  <c r="D196" i="8"/>
  <c r="D234" i="8"/>
  <c r="D280" i="8"/>
  <c r="D324" i="8"/>
  <c r="D362" i="8"/>
  <c r="D416" i="8"/>
  <c r="D30" i="11"/>
  <c r="D252" i="7"/>
  <c r="D257" i="7"/>
  <c r="D262" i="7"/>
  <c r="D273" i="7"/>
  <c r="D278" i="7"/>
  <c r="D289" i="7"/>
  <c r="D294" i="7"/>
  <c r="D305" i="7"/>
  <c r="D310" i="7"/>
  <c r="D321" i="7"/>
  <c r="D326" i="7"/>
  <c r="D337" i="7"/>
  <c r="D342" i="7"/>
  <c r="D353" i="7"/>
  <c r="D358" i="7"/>
  <c r="D369" i="7"/>
  <c r="D374" i="7"/>
  <c r="D385" i="7"/>
  <c r="D390" i="7"/>
  <c r="D401" i="7"/>
  <c r="D406" i="7"/>
  <c r="D417" i="7"/>
  <c r="D422" i="7"/>
  <c r="D433" i="7"/>
  <c r="D38" i="8"/>
  <c r="D60" i="8"/>
  <c r="D80" i="8"/>
  <c r="D120" i="8"/>
  <c r="D164" i="8"/>
  <c r="D202" i="8"/>
  <c r="D248" i="8"/>
  <c r="D292" i="8"/>
  <c r="D330" i="8"/>
  <c r="D376" i="8"/>
  <c r="D84" i="11"/>
  <c r="D76" i="11"/>
  <c r="D68" i="11"/>
  <c r="D60" i="11"/>
  <c r="D52" i="11"/>
  <c r="D44" i="11"/>
  <c r="D36" i="11"/>
  <c r="D28" i="11"/>
  <c r="D20" i="11"/>
  <c r="D82" i="11"/>
  <c r="D74" i="11"/>
  <c r="D66" i="11"/>
  <c r="D58" i="11"/>
  <c r="D50" i="11"/>
  <c r="D42" i="11"/>
  <c r="D34" i="11"/>
  <c r="D26" i="11"/>
  <c r="D18" i="11"/>
  <c r="D88" i="11"/>
  <c r="D72" i="11"/>
  <c r="D56" i="11"/>
  <c r="D40" i="11"/>
  <c r="D24" i="11"/>
  <c r="D86" i="11"/>
  <c r="D70" i="11"/>
  <c r="D54" i="11"/>
  <c r="D38" i="11"/>
  <c r="D22" i="11"/>
  <c r="D32" i="11"/>
  <c r="D78" i="11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15" i="7"/>
  <c r="D19" i="7"/>
  <c r="D23" i="7"/>
  <c r="D27" i="7"/>
  <c r="D31" i="7"/>
  <c r="D35" i="7"/>
  <c r="D39" i="7"/>
  <c r="D43" i="7"/>
  <c r="D47" i="7"/>
  <c r="D51" i="7"/>
  <c r="D55" i="7"/>
  <c r="D59" i="7"/>
  <c r="D63" i="7"/>
  <c r="D67" i="7"/>
  <c r="D71" i="7"/>
  <c r="D75" i="7"/>
  <c r="D79" i="7"/>
  <c r="D83" i="7"/>
  <c r="D87" i="7"/>
  <c r="D91" i="7"/>
  <c r="D95" i="7"/>
  <c r="D99" i="7"/>
  <c r="D103" i="7"/>
  <c r="D107" i="7"/>
  <c r="D111" i="7"/>
  <c r="D115" i="7"/>
  <c r="D119" i="7"/>
  <c r="D123" i="7"/>
  <c r="D127" i="7"/>
  <c r="D131" i="7"/>
  <c r="D135" i="7"/>
  <c r="D139" i="7"/>
  <c r="D143" i="7"/>
  <c r="D147" i="7"/>
  <c r="D151" i="7"/>
  <c r="D155" i="7"/>
  <c r="D159" i="7"/>
  <c r="D163" i="7"/>
  <c r="D167" i="7"/>
  <c r="D171" i="7"/>
  <c r="D175" i="7"/>
  <c r="D179" i="7"/>
  <c r="D183" i="7"/>
  <c r="D187" i="7"/>
  <c r="D191" i="7"/>
  <c r="D195" i="7"/>
  <c r="D199" i="7"/>
  <c r="D203" i="7"/>
  <c r="D207" i="7"/>
  <c r="D211" i="7"/>
  <c r="D215" i="7"/>
  <c r="D219" i="7"/>
  <c r="D223" i="7"/>
  <c r="D227" i="7"/>
  <c r="D231" i="7"/>
  <c r="D235" i="7"/>
  <c r="D239" i="7"/>
  <c r="D248" i="7"/>
  <c r="D20" i="8"/>
  <c r="D62" i="8"/>
  <c r="D88" i="8"/>
  <c r="D122" i="8"/>
  <c r="D168" i="8"/>
  <c r="D212" i="8"/>
  <c r="D250" i="8"/>
  <c r="D296" i="8"/>
  <c r="D340" i="8"/>
  <c r="D378" i="8"/>
  <c r="D47" i="9"/>
  <c r="D244" i="7"/>
  <c r="D253" i="7"/>
  <c r="D258" i="7"/>
  <c r="D269" i="7"/>
  <c r="D274" i="7"/>
  <c r="D285" i="7"/>
  <c r="D290" i="7"/>
  <c r="D301" i="7"/>
  <c r="D306" i="7"/>
  <c r="D317" i="7"/>
  <c r="D322" i="7"/>
  <c r="D333" i="7"/>
  <c r="D338" i="7"/>
  <c r="D349" i="7"/>
  <c r="D354" i="7"/>
  <c r="D365" i="7"/>
  <c r="D370" i="7"/>
  <c r="D381" i="7"/>
  <c r="D386" i="7"/>
  <c r="D397" i="7"/>
  <c r="D402" i="7"/>
  <c r="D413" i="7"/>
  <c r="D429" i="7"/>
  <c r="D22" i="8"/>
  <c r="D44" i="8"/>
  <c r="D132" i="8"/>
  <c r="D170" i="8"/>
  <c r="D216" i="8"/>
  <c r="D260" i="8"/>
  <c r="D298" i="8"/>
  <c r="D344" i="8"/>
  <c r="D388" i="8"/>
  <c r="D83" i="9"/>
  <c r="D75" i="9"/>
  <c r="D67" i="9"/>
  <c r="D59" i="9"/>
  <c r="D51" i="9"/>
  <c r="D43" i="9"/>
  <c r="D35" i="9"/>
  <c r="D27" i="9"/>
  <c r="D19" i="9"/>
  <c r="D81" i="9"/>
  <c r="D73" i="9"/>
  <c r="D65" i="9"/>
  <c r="D57" i="9"/>
  <c r="D49" i="9"/>
  <c r="D41" i="9"/>
  <c r="D33" i="9"/>
  <c r="D25" i="9"/>
  <c r="D17" i="9"/>
  <c r="D87" i="9"/>
  <c r="D45" i="9"/>
  <c r="D23" i="9"/>
  <c r="D85" i="9"/>
  <c r="D63" i="9"/>
  <c r="D21" i="9"/>
  <c r="D61" i="9"/>
  <c r="D39" i="9"/>
  <c r="D79" i="9"/>
  <c r="D37" i="9"/>
  <c r="D15" i="9"/>
  <c r="D71" i="9"/>
  <c r="D29" i="9"/>
  <c r="D16" i="11"/>
  <c r="D62" i="11"/>
  <c r="D80" i="11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376" i="7"/>
  <c r="D372" i="7"/>
  <c r="D368" i="7"/>
  <c r="D364" i="7"/>
  <c r="D360" i="7"/>
  <c r="D356" i="7"/>
  <c r="D352" i="7"/>
  <c r="D348" i="7"/>
  <c r="D344" i="7"/>
  <c r="D340" i="7"/>
  <c r="D336" i="7"/>
  <c r="D332" i="7"/>
  <c r="D328" i="7"/>
  <c r="D324" i="7"/>
  <c r="D320" i="7"/>
  <c r="D316" i="7"/>
  <c r="D312" i="7"/>
  <c r="D308" i="7"/>
  <c r="D304" i="7"/>
  <c r="D300" i="7"/>
  <c r="D296" i="7"/>
  <c r="D292" i="7"/>
  <c r="D288" i="7"/>
  <c r="D284" i="7"/>
  <c r="D280" i="7"/>
  <c r="D276" i="7"/>
  <c r="D272" i="7"/>
  <c r="D268" i="7"/>
  <c r="D264" i="7"/>
  <c r="D260" i="7"/>
  <c r="D256" i="7"/>
  <c r="D16" i="7"/>
  <c r="D20" i="7"/>
  <c r="D24" i="7"/>
  <c r="D28" i="7"/>
  <c r="D32" i="7"/>
  <c r="D36" i="7"/>
  <c r="D40" i="7"/>
  <c r="D44" i="7"/>
  <c r="D48" i="7"/>
  <c r="D52" i="7"/>
  <c r="D56" i="7"/>
  <c r="D60" i="7"/>
  <c r="D64" i="7"/>
  <c r="D68" i="7"/>
  <c r="D72" i="7"/>
  <c r="D76" i="7"/>
  <c r="D80" i="7"/>
  <c r="D84" i="7"/>
  <c r="D88" i="7"/>
  <c r="D92" i="7"/>
  <c r="D96" i="7"/>
  <c r="D100" i="7"/>
  <c r="D104" i="7"/>
  <c r="D108" i="7"/>
  <c r="D112" i="7"/>
  <c r="D116" i="7"/>
  <c r="D120" i="7"/>
  <c r="D124" i="7"/>
  <c r="D128" i="7"/>
  <c r="D132" i="7"/>
  <c r="D136" i="7"/>
  <c r="D140" i="7"/>
  <c r="D144" i="7"/>
  <c r="D148" i="7"/>
  <c r="D152" i="7"/>
  <c r="D156" i="7"/>
  <c r="D160" i="7"/>
  <c r="D164" i="7"/>
  <c r="D168" i="7"/>
  <c r="D172" i="7"/>
  <c r="D176" i="7"/>
  <c r="D180" i="7"/>
  <c r="D184" i="7"/>
  <c r="D188" i="7"/>
  <c r="D192" i="7"/>
  <c r="D196" i="7"/>
  <c r="D200" i="7"/>
  <c r="D204" i="7"/>
  <c r="D208" i="7"/>
  <c r="D212" i="7"/>
  <c r="D216" i="7"/>
  <c r="D220" i="7"/>
  <c r="D224" i="7"/>
  <c r="D228" i="7"/>
  <c r="D232" i="7"/>
  <c r="D236" i="7"/>
  <c r="D240" i="7"/>
  <c r="D249" i="7"/>
  <c r="D46" i="8"/>
  <c r="D68" i="8"/>
  <c r="D92" i="8"/>
  <c r="D136" i="8"/>
  <c r="D180" i="8"/>
  <c r="D218" i="8"/>
  <c r="D264" i="8"/>
  <c r="D308" i="8"/>
  <c r="D346" i="8"/>
  <c r="D394" i="8"/>
  <c r="D53" i="9"/>
  <c r="D245" i="7"/>
  <c r="D254" i="7"/>
  <c r="D265" i="7"/>
  <c r="D270" i="7"/>
  <c r="D281" i="7"/>
  <c r="D286" i="7"/>
  <c r="D297" i="7"/>
  <c r="D302" i="7"/>
  <c r="D313" i="7"/>
  <c r="D318" i="7"/>
  <c r="D329" i="7"/>
  <c r="D334" i="7"/>
  <c r="D345" i="7"/>
  <c r="D350" i="7"/>
  <c r="D361" i="7"/>
  <c r="D366" i="7"/>
  <c r="D377" i="7"/>
  <c r="D382" i="7"/>
  <c r="D393" i="7"/>
  <c r="D398" i="7"/>
  <c r="D409" i="7"/>
  <c r="D414" i="7"/>
  <c r="D425" i="7"/>
  <c r="D430" i="7"/>
  <c r="D28" i="8"/>
  <c r="D70" i="8"/>
  <c r="D100" i="8"/>
  <c r="D138" i="8"/>
  <c r="D184" i="8"/>
  <c r="D228" i="8"/>
  <c r="D266" i="8"/>
  <c r="D312" i="8"/>
  <c r="D356" i="8"/>
  <c r="D396" i="8"/>
  <c r="D55" i="9"/>
  <c r="D46" i="11"/>
  <c r="D64" i="11"/>
  <c r="D433" i="8"/>
  <c r="D425" i="8"/>
  <c r="D417" i="8"/>
  <c r="D409" i="8"/>
  <c r="D401" i="8"/>
  <c r="D393" i="8"/>
  <c r="D385" i="8"/>
  <c r="D377" i="8"/>
  <c r="D369" i="8"/>
  <c r="D361" i="8"/>
  <c r="D353" i="8"/>
  <c r="D345" i="8"/>
  <c r="D337" i="8"/>
  <c r="D329" i="8"/>
  <c r="D321" i="8"/>
  <c r="D313" i="8"/>
  <c r="D305" i="8"/>
  <c r="D297" i="8"/>
  <c r="D289" i="8"/>
  <c r="D281" i="8"/>
  <c r="D273" i="8"/>
  <c r="D265" i="8"/>
  <c r="D257" i="8"/>
  <c r="D249" i="8"/>
  <c r="D241" i="8"/>
  <c r="D233" i="8"/>
  <c r="D225" i="8"/>
  <c r="D217" i="8"/>
  <c r="D209" i="8"/>
  <c r="D201" i="8"/>
  <c r="D193" i="8"/>
  <c r="D185" i="8"/>
  <c r="D177" i="8"/>
  <c r="D169" i="8"/>
  <c r="D161" i="8"/>
  <c r="D153" i="8"/>
  <c r="D145" i="8"/>
  <c r="D137" i="8"/>
  <c r="D129" i="8"/>
  <c r="D121" i="8"/>
  <c r="D113" i="8"/>
  <c r="D105" i="8"/>
  <c r="D97" i="8"/>
  <c r="D89" i="8"/>
  <c r="D81" i="8"/>
  <c r="D73" i="8"/>
  <c r="D431" i="8"/>
  <c r="D423" i="8"/>
  <c r="D415" i="8"/>
  <c r="D407" i="8"/>
  <c r="D399" i="8"/>
  <c r="D391" i="8"/>
  <c r="D383" i="8"/>
  <c r="D375" i="8"/>
  <c r="D367" i="8"/>
  <c r="D359" i="8"/>
  <c r="D351" i="8"/>
  <c r="D343" i="8"/>
  <c r="D335" i="8"/>
  <c r="D327" i="8"/>
  <c r="D319" i="8"/>
  <c r="D311" i="8"/>
  <c r="D303" i="8"/>
  <c r="D295" i="8"/>
  <c r="D287" i="8"/>
  <c r="D279" i="8"/>
  <c r="D271" i="8"/>
  <c r="D263" i="8"/>
  <c r="D255" i="8"/>
  <c r="D247" i="8"/>
  <c r="D239" i="8"/>
  <c r="D231" i="8"/>
  <c r="D223" i="8"/>
  <c r="D215" i="8"/>
  <c r="D207" i="8"/>
  <c r="D199" i="8"/>
  <c r="D191" i="8"/>
  <c r="D183" i="8"/>
  <c r="D175" i="8"/>
  <c r="D167" i="8"/>
  <c r="D159" i="8"/>
  <c r="D151" i="8"/>
  <c r="D143" i="8"/>
  <c r="D135" i="8"/>
  <c r="D127" i="8"/>
  <c r="D119" i="8"/>
  <c r="D111" i="8"/>
  <c r="D103" i="8"/>
  <c r="D95" i="8"/>
  <c r="D87" i="8"/>
  <c r="D429" i="8"/>
  <c r="D421" i="8"/>
  <c r="D413" i="8"/>
  <c r="D405" i="8"/>
  <c r="D397" i="8"/>
  <c r="D389" i="8"/>
  <c r="D427" i="8"/>
  <c r="D419" i="8"/>
  <c r="D411" i="8"/>
  <c r="D403" i="8"/>
  <c r="D395" i="8"/>
  <c r="D387" i="8"/>
  <c r="D379" i="8"/>
  <c r="D371" i="8"/>
  <c r="D363" i="8"/>
  <c r="D355" i="8"/>
  <c r="D347" i="8"/>
  <c r="D339" i="8"/>
  <c r="D331" i="8"/>
  <c r="D323" i="8"/>
  <c r="D315" i="8"/>
  <c r="D307" i="8"/>
  <c r="D299" i="8"/>
  <c r="D291" i="8"/>
  <c r="D283" i="8"/>
  <c r="D275" i="8"/>
  <c r="D267" i="8"/>
  <c r="D259" i="8"/>
  <c r="D251" i="8"/>
  <c r="D243" i="8"/>
  <c r="D235" i="8"/>
  <c r="D227" i="8"/>
  <c r="D219" i="8"/>
  <c r="D211" i="8"/>
  <c r="D203" i="8"/>
  <c r="D195" i="8"/>
  <c r="D187" i="8"/>
  <c r="D179" i="8"/>
  <c r="D171" i="8"/>
  <c r="D163" i="8"/>
  <c r="D155" i="8"/>
  <c r="D147" i="8"/>
  <c r="D139" i="8"/>
  <c r="D131" i="8"/>
  <c r="D123" i="8"/>
  <c r="D115" i="8"/>
  <c r="D107" i="8"/>
  <c r="D21" i="8"/>
  <c r="D29" i="8"/>
  <c r="D37" i="8"/>
  <c r="D45" i="8"/>
  <c r="D53" i="8"/>
  <c r="D61" i="8"/>
  <c r="D69" i="8"/>
  <c r="D101" i="8"/>
  <c r="D117" i="8"/>
  <c r="D133" i="8"/>
  <c r="D149" i="8"/>
  <c r="D165" i="8"/>
  <c r="D181" i="8"/>
  <c r="D197" i="8"/>
  <c r="D213" i="8"/>
  <c r="D229" i="8"/>
  <c r="D245" i="8"/>
  <c r="D261" i="8"/>
  <c r="D277" i="8"/>
  <c r="D293" i="8"/>
  <c r="D309" i="8"/>
  <c r="D325" i="8"/>
  <c r="D341" i="8"/>
  <c r="D357" i="8"/>
  <c r="D373" i="8"/>
  <c r="D93" i="8"/>
  <c r="D17" i="8"/>
  <c r="D25" i="8"/>
  <c r="D33" i="8"/>
  <c r="D41" i="8"/>
  <c r="D49" i="8"/>
  <c r="D57" i="8"/>
  <c r="D65" i="8"/>
  <c r="D83" i="8"/>
  <c r="D109" i="8"/>
  <c r="D125" i="8"/>
  <c r="D141" i="8"/>
  <c r="D157" i="8"/>
  <c r="D173" i="8"/>
  <c r="D189" i="8"/>
  <c r="D205" i="8"/>
  <c r="D221" i="8"/>
  <c r="D237" i="8"/>
  <c r="D253" i="8"/>
  <c r="D269" i="8"/>
  <c r="D285" i="8"/>
  <c r="D301" i="8"/>
  <c r="D317" i="8"/>
  <c r="D333" i="8"/>
  <c r="D349" i="8"/>
  <c r="D365" i="8"/>
  <c r="D381" i="8"/>
  <c r="D75" i="8"/>
  <c r="D19" i="8"/>
  <c r="D27" i="8"/>
  <c r="D35" i="8"/>
  <c r="D43" i="8"/>
  <c r="D51" i="8"/>
  <c r="D59" i="8"/>
  <c r="D67" i="8"/>
  <c r="D85" i="8"/>
  <c r="D99" i="8"/>
  <c r="D22" i="9"/>
  <c r="D30" i="9"/>
  <c r="D38" i="9"/>
  <c r="D46" i="9"/>
  <c r="D54" i="9"/>
  <c r="D62" i="9"/>
  <c r="D70" i="9"/>
  <c r="D78" i="9"/>
  <c r="D86" i="9"/>
  <c r="D19" i="10"/>
  <c r="D27" i="10"/>
  <c r="D35" i="10"/>
  <c r="D43" i="10"/>
  <c r="D51" i="10"/>
  <c r="D59" i="10"/>
  <c r="D67" i="10"/>
  <c r="D75" i="10"/>
  <c r="D83" i="10"/>
  <c r="D19" i="12"/>
  <c r="D27" i="12"/>
  <c r="D35" i="12"/>
  <c r="D43" i="12"/>
  <c r="D51" i="12"/>
  <c r="D59" i="12"/>
  <c r="D67" i="12"/>
  <c r="D75" i="12"/>
  <c r="D83" i="12"/>
  <c r="D21" i="10"/>
  <c r="D29" i="10"/>
  <c r="D37" i="10"/>
  <c r="D45" i="10"/>
  <c r="D53" i="10"/>
  <c r="D61" i="10"/>
  <c r="D69" i="10"/>
  <c r="D77" i="10"/>
  <c r="D85" i="10"/>
  <c r="D21" i="12"/>
  <c r="D29" i="12"/>
  <c r="D37" i="12"/>
  <c r="D45" i="12"/>
  <c r="D53" i="12"/>
  <c r="D61" i="12"/>
  <c r="D69" i="12"/>
  <c r="D77" i="12"/>
  <c r="D85" i="12"/>
  <c r="D22" i="10"/>
  <c r="D30" i="10"/>
  <c r="D38" i="10"/>
  <c r="D46" i="10"/>
  <c r="D54" i="10"/>
  <c r="D62" i="10"/>
  <c r="D70" i="10"/>
  <c r="D78" i="10"/>
  <c r="D22" i="12"/>
  <c r="D30" i="12"/>
  <c r="D38" i="12"/>
  <c r="D46" i="12"/>
  <c r="D54" i="12"/>
  <c r="D62" i="12"/>
  <c r="D70" i="12"/>
  <c r="D78" i="12"/>
  <c r="D18" i="9"/>
  <c r="D26" i="9"/>
  <c r="D34" i="9"/>
  <c r="D42" i="9"/>
  <c r="D50" i="9"/>
  <c r="D58" i="9"/>
  <c r="D66" i="9"/>
  <c r="D74" i="9"/>
  <c r="D82" i="9"/>
  <c r="D15" i="10"/>
  <c r="D23" i="10"/>
  <c r="D31" i="10"/>
  <c r="D39" i="10"/>
  <c r="D47" i="10"/>
  <c r="D55" i="10"/>
  <c r="D63" i="10"/>
  <c r="D71" i="10"/>
  <c r="D79" i="10"/>
  <c r="D87" i="10"/>
  <c r="D19" i="11"/>
  <c r="D27" i="11"/>
  <c r="D35" i="11"/>
  <c r="D43" i="11"/>
  <c r="D51" i="11"/>
  <c r="D59" i="11"/>
  <c r="D67" i="11"/>
  <c r="D75" i="11"/>
  <c r="D83" i="11"/>
  <c r="D15" i="12"/>
  <c r="D23" i="12"/>
  <c r="D31" i="12"/>
  <c r="D39" i="12"/>
  <c r="D47" i="12"/>
  <c r="D55" i="12"/>
  <c r="D63" i="12"/>
  <c r="D71" i="12"/>
  <c r="D79" i="12"/>
  <c r="D87" i="12"/>
  <c r="D20" i="9"/>
  <c r="D28" i="9"/>
  <c r="D36" i="9"/>
  <c r="D44" i="9"/>
  <c r="D52" i="9"/>
  <c r="D60" i="9"/>
  <c r="D68" i="9"/>
  <c r="D76" i="9"/>
  <c r="D17" i="10"/>
  <c r="D25" i="10"/>
  <c r="D33" i="10"/>
  <c r="D41" i="10"/>
  <c r="D49" i="10"/>
  <c r="D57" i="10"/>
  <c r="D65" i="10"/>
  <c r="D73" i="10"/>
  <c r="D21" i="11"/>
  <c r="D29" i="11"/>
  <c r="D37" i="11"/>
  <c r="D45" i="11"/>
  <c r="D53" i="11"/>
  <c r="D61" i="11"/>
  <c r="D69" i="11"/>
  <c r="D77" i="11"/>
  <c r="D17" i="12"/>
  <c r="D25" i="12"/>
  <c r="D33" i="12"/>
  <c r="D41" i="12"/>
  <c r="D49" i="12"/>
  <c r="D57" i="12"/>
  <c r="D65" i="12"/>
  <c r="D73" i="12"/>
  <c r="G11" i="8" l="1"/>
  <c r="F11" i="8"/>
  <c r="I12" i="9"/>
  <c r="H12" i="9"/>
  <c r="G12" i="9"/>
  <c r="F12" i="9"/>
  <c r="I12" i="11"/>
  <c r="H12" i="11"/>
  <c r="G12" i="11"/>
  <c r="F12" i="11"/>
  <c r="F12" i="12"/>
  <c r="H12" i="12"/>
  <c r="G12" i="12"/>
  <c r="I12" i="12"/>
  <c r="G12" i="10"/>
  <c r="H12" i="10"/>
  <c r="F12" i="10"/>
  <c r="V11" i="6"/>
  <c r="U11" i="6"/>
  <c r="X11" i="6"/>
  <c r="W11" i="6"/>
  <c r="Q11" i="5"/>
  <c r="P11" i="5"/>
  <c r="S11" i="5"/>
  <c r="R11" i="5"/>
  <c r="T11" i="5"/>
  <c r="X11" i="5" l="1"/>
  <c r="W11" i="5"/>
  <c r="V11" i="5"/>
  <c r="U11" i="5"/>
</calcChain>
</file>

<file path=xl/sharedStrings.xml><?xml version="1.0" encoding="utf-8"?>
<sst xmlns="http://schemas.openxmlformats.org/spreadsheetml/2006/main" count="1844" uniqueCount="655">
  <si>
    <t>Landesbank Hessen-Thüringen (Helaba)</t>
  </si>
  <si>
    <t>Neue Mainzer Straße 52 - 58</t>
  </si>
  <si>
    <t>60311 Frankfurt</t>
  </si>
  <si>
    <t>Telefon: +49 69 91 32 01</t>
  </si>
  <si>
    <t>Telefax: +49 69 29 15 17</t>
  </si>
  <si>
    <t xml:space="preserve">E-Mail: </t>
  </si>
  <si>
    <t>Internet: www.helaba.de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</si>
  <si>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</si>
  <si>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</si>
  <si>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</si>
  <si>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</si>
  <si>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</si>
  <si>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</si>
  <si>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</si>
  <si>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</si>
  <si>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</si>
  <si>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</si>
  <si>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</si>
  <si>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</si>
  <si>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</si>
  <si>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</si>
  <si>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</si>
  <si>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</si>
  <si>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</si>
  <si>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</si>
  <si>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</si>
  <si>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</si>
  <si>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</si>
  <si>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</si>
  <si>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</si>
  <si>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</si>
  <si>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</si>
  <si>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</si>
  <si>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</si>
  <si>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</si>
  <si>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</si>
  <si>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</si>
  <si>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</si>
  <si>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</si>
  <si>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</si>
  <si>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</si>
  <si>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</si>
  <si>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</si>
  <si>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</si>
  <si>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</si>
  <si>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</si>
  <si>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</si>
  <si>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</si>
  <si>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</si>
  <si>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</si>
  <si>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</si>
  <si>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</si>
  <si>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</si>
  <si>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</si>
  <si>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</si>
  <si>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</si>
  <si>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</si>
  <si>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</si>
  <si>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</si>
  <si>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</si>
  <si>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</si>
  <si>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</si>
  <si>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</si>
  <si>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</si>
  <si>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</si>
  <si>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</si>
  <si>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</si>
  <si>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</si>
  <si>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</si>
  <si>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</si>
  <si>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</si>
  <si>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</si>
  <si>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</si>
  <si>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</si>
  <si>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</si>
  <si>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</si>
  <si>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</si>
  <si>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</si>
  <si>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</si>
  <si>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</si>
  <si>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</si>
  <si>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</si>
  <si>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</si>
  <si>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</si>
  <si>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</si>
  <si>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</si>
  <si>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</si>
  <si>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</si>
  <si>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</si>
  <si>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</si>
  <si>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</si>
  <si>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</si>
  <si>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</si>
  <si>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</si>
  <si>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</si>
  <si>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</si>
  <si>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</si>
  <si>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</si>
  <si>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</si>
  <si>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</si>
  <si>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</si>
  <si>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</si>
  <si>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</si>
  <si>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</si>
  <si>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</si>
  <si>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</si>
  <si>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</si>
  <si>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</si>
  <si>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</si>
  <si>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</si>
  <si>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</si>
  <si>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</si>
  <si>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</si>
  <si>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</si>
  <si>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</si>
  <si>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</si>
  <si>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</si>
  <si>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</si>
  <si>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</si>
  <si>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</si>
  <si>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</si>
  <si>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</si>
  <si>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</si>
  <si>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</si>
  <si>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</si>
  <si>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</si>
  <si>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</si>
  <si>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</si>
  <si>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</si>
  <si>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</si>
  <si>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</si>
  <si>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</si>
  <si>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</si>
  <si>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</si>
  <si>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</si>
  <si>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</si>
  <si>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</si>
  <si>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</si>
  <si>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</si>
  <si>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</si>
  <si>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</si>
  <si>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</si>
  <si>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</si>
  <si>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</si>
  <si>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</si>
  <si>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</si>
  <si>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</si>
  <si>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</si>
  <si>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</si>
  <si>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</si>
  <si>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</si>
  <si>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</si>
  <si>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</si>
  <si>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</si>
  <si>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</si>
  <si>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</si>
  <si>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</si>
  <si>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</si>
  <si>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</si>
  <si>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</si>
  <si>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</si>
  <si>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</si>
  <si>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</si>
  <si>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</si>
  <si>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</si>
  <si>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</si>
  <si>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</si>
  <si>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</si>
  <si>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</si>
  <si>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</si>
  <si>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</si>
  <si>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</si>
  <si>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</si>
  <si>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</si>
  <si>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</si>
  <si>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</si>
  <si>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</si>
  <si>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</si>
  <si>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</si>
  <si>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</si>
  <si>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</si>
  <si>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</si>
  <si>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</si>
  <si>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</si>
  <si>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</si>
  <si>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</si>
  <si>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</si>
  <si>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</si>
  <si>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</si>
  <si>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</si>
  <si>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</si>
  <si>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</si>
  <si>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</si>
  <si>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</si>
  <si>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</si>
  <si>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</si>
  <si>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</si>
  <si>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</si>
  <si>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</si>
  <si>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</si>
  <si>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</si>
  <si>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</si>
  <si>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</si>
  <si>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</si>
  <si>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</si>
  <si>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</si>
  <si>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</si>
  <si>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</si>
  <si>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</si>
  <si>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</si>
  <si>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</si>
  <si>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</si>
  <si>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</si>
  <si>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</si>
  <si>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</si>
  <si>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</si>
  <si>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</si>
  <si>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</si>
  <si>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</si>
  <si>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</si>
  <si>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</si>
  <si>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</si>
  <si>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</si>
  <si>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</si>
  <si>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</si>
  <si>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</si>
  <si>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</si>
  <si>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</si>
  <si>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</si>
  <si>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</si>
  <si>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</si>
  <si>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</si>
  <si>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</si>
  <si>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</si>
  <si>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</si>
  <si>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</si>
  <si>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</si>
  <si>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</si>
  <si>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</si>
  <si>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</si>
  <si>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</si>
  <si>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</si>
  <si>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</si>
  <si>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</si>
  <si>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</si>
  <si>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</si>
  <si>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</si>
  <si>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</si>
  <si>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</si>
  <si>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</si>
  <si>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</si>
  <si>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</si>
  <si>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</si>
  <si>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</si>
  <si>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</si>
  <si>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</si>
  <si>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</si>
  <si>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</si>
  <si>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</si>
  <si>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</si>
  <si>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</si>
  <si>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</si>
  <si>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</si>
  <si>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</si>
  <si>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</si>
  <si>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</si>
  <si>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</si>
  <si>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</si>
  <si>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</si>
  <si>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</si>
  <si>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</si>
  <si>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</si>
  <si>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</si>
  <si>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</si>
  <si>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</si>
  <si>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</si>
  <si>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</si>
  <si>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</si>
  <si>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</si>
  <si>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</si>
  <si>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</si>
  <si>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</si>
  <si>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</si>
  <si>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</si>
  <si>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</si>
  <si>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</si>
  <si>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</si>
  <si>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</si>
  <si>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</si>
  <si>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</si>
  <si>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</si>
  <si>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</si>
  <si>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</si>
  <si>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</si>
  <si>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</si>
  <si>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</si>
  <si>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</si>
  <si>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</si>
  <si>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</si>
  <si>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</si>
  <si>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</si>
  <si>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</si>
  <si>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</si>
  <si>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</si>
  <si>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</si>
  <si>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</si>
  <si>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</si>
  <si>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</si>
  <si>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</si>
  <si>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</si>
  <si>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</si>
  <si>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</si>
  <si>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</si>
  <si>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</si>
  <si>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</si>
  <si>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</si>
  <si>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</si>
  <si>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</si>
  <si>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</si>
  <si>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</si>
  <si>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</si>
  <si>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</si>
  <si>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</si>
  <si>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</si>
  <si>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</si>
  <si>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</si>
  <si>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</si>
  <si>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</si>
  <si>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</si>
  <si>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</si>
  <si>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</si>
  <si>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</si>
  <si>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</si>
  <si>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</si>
  <si>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</si>
  <si>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</si>
  <si>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</si>
  <si>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</si>
  <si>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</si>
  <si>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</si>
  <si>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</si>
  <si>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</si>
  <si>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</si>
  <si>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</si>
  <si>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</si>
  <si>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</si>
  <si>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</si>
  <si>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</si>
  <si>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</si>
  <si>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</si>
  <si>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</si>
  <si>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</si>
  <si>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</si>
  <si>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</si>
  <si>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</si>
  <si>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</si>
  <si>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</si>
  <si>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</si>
  <si>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</si>
  <si>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</si>
  <si>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</si>
  <si>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</si>
  <si>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</si>
  <si>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</si>
  <si>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</si>
  <si>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</si>
  <si>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</si>
  <si>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</si>
  <si>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</si>
  <si>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</si>
  <si>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</si>
  <si>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</si>
  <si>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</si>
  <si>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</si>
  <si>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</si>
  <si>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</si>
  <si>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</si>
  <si>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</si>
  <si>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</si>
  <si>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</si>
  <si>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</si>
  <si>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</si>
  <si>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</si>
  <si>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</si>
  <si>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</si>
  <si>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</si>
  <si>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</si>
  <si>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</si>
  <si>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</si>
  <si>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</si>
  <si>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</si>
  <si>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</si>
  <si>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</si>
  <si>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</si>
  <si>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</si>
  <si>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</si>
  <si>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</si>
  <si>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</si>
  <si>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</si>
  <si>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</si>
  <si>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</si>
  <si>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</si>
  <si>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</si>
  <si>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</si>
  <si>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</si>
  <si>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</si>
  <si>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</si>
  <si>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</si>
  <si>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</si>
  <si>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</si>
  <si>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</si>
  <si>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</si>
  <si>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</si>
  <si>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</si>
  <si>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</si>
  <si>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</si>
  <si>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</si>
  <si>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</si>
  <si>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</si>
  <si>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</si>
  <si>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</si>
  <si>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</si>
  <si>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</si>
  <si>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</si>
  <si>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</si>
  <si>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</si>
  <si>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</si>
  <si>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</si>
  <si>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</si>
  <si>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</si>
  <si>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</si>
  <si>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</si>
  <si>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</si>
  <si>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</si>
  <si>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</si>
  <si>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</si>
  <si>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</si>
  <si>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</si>
  <si>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</si>
  <si>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</si>
  <si>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</si>
  <si>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</si>
  <si>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</si>
  <si>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</si>
  <si>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</si>
  <si>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</si>
  <si>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</si>
  <si>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</si>
  <si>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</si>
  <si>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</si>
  <si>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</si>
  <si>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</si>
  <si>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</si>
  <si>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</si>
  <si>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</si>
  <si>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</si>
  <si>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</si>
  <si>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</si>
  <si>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</si>
  <si>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</si>
  <si>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</si>
  <si>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</si>
  <si>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</si>
  <si>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</si>
  <si>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</si>
  <si>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</si>
  <si>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</si>
  <si>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</si>
  <si>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</si>
  <si>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</si>
  <si>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</si>
  <si>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</si>
  <si>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</si>
  <si>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</si>
  <si>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</si>
  <si>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</si>
  <si>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</si>
  <si>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</si>
  <si>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</si>
  <si>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</si>
  <si>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</si>
  <si>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</si>
  <si>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</si>
  <si>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</si>
  <si>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</si>
  <si>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</si>
  <si>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</si>
  <si>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</si>
  <si>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</si>
  <si>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</si>
  <si>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</si>
  <si>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</si>
  <si>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</si>
  <si>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</si>
  <si>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</si>
  <si>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</si>
  <si>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</si>
  <si>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</si>
  <si>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</si>
  <si>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</si>
  <si>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</si>
  <si>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</si>
  <si>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</si>
  <si>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</si>
  <si>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</si>
  <si>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</si>
  <si>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</si>
  <si>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</si>
  <si>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</si>
  <si>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</si>
  <si>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</si>
  <si>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</si>
  <si>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</si>
  <si>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</si>
  <si>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</si>
  <si>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</si>
  <si>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</si>
  <si>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</si>
  <si>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</si>
  <si>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</si>
  <si>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</si>
  <si>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</si>
  <si>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</si>
  <si>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</si>
  <si>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</si>
  <si>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</si>
  <si>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</si>
  <si>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</si>
  <si>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</si>
  <si>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</si>
  <si>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</si>
  <si>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</si>
  <si>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</si>
  <si>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</si>
  <si>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</si>
  <si>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</si>
  <si>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</si>
  <si>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</si>
  <si>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</si>
  <si>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</si>
  <si>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</si>
  <si>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</si>
  <si>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</si>
  <si>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</si>
  <si>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</si>
  <si>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</si>
  <si>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</si>
  <si>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</si>
  <si>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</si>
  <si>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</si>
  <si>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</si>
  <si>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</si>
  <si>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</si>
  <si>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</si>
  <si>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</si>
  <si>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</si>
  <si>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</si>
  <si>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</si>
  <si>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</si>
  <si>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</si>
  <si>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</si>
  <si>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</si>
  <si>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</si>
  <si>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</si>
  <si>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</si>
  <si>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</si>
  <si>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</si>
  <si>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</si>
  <si>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</si>
  <si>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</si>
  <si>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</si>
  <si>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</si>
  <si>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</si>
  <si>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</si>
  <si>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</si>
  <si>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</si>
  <si>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</si>
  <si>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</si>
  <si>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</si>
  <si>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</si>
  <si>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</si>
  <si>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</si>
  <si>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</si>
  <si>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</si>
  <si>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</si>
  <si>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03.08.2020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</si>
  <si>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</si>
  <si>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</si>
  <si>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</si>
  <si>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</si>
  <si>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</si>
  <si>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</si>
  <si>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</si>
  <si>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</si>
  <si>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</si>
  <si>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</si>
  <si>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</si>
  <si>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</si>
  <si>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</si>
  <si>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</si>
  <si>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</si>
  <si>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</si>
  <si>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</si>
  <si>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</si>
  <si>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</si>
  <si>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</si>
  <si>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</si>
  <si>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</si>
  <si>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</si>
  <si>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</si>
  <si>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</si>
  <si>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</si>
  <si>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</si>
  <si>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</si>
  <si>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</si>
  <si>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</si>
  <si>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</si>
  <si>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</si>
  <si>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</si>
  <si>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</si>
  <si>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</si>
  <si>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</si>
  <si>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</si>
  <si>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</si>
  <si>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</si>
  <si>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</si>
  <si>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</si>
  <si>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</si>
  <si>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</si>
  <si>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</si>
  <si>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</si>
  <si>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</si>
  <si>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</si>
  <si>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</si>
  <si>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</si>
  <si>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</si>
  <si>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</si>
  <si>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</si>
  <si>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</si>
  <si>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</si>
  <si>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</si>
  <si>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</si>
  <si>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I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</si>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</sst>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0" fontId="13" fillId="0" borderId="0" xfId="0" applyFont="1" applyAlignment="1"/>
    <xf numFmtId="164" fontId="0" fillId="0" borderId="0" xfId="0" applyNumberFormat="1" applyAlignment="1"/>
    <xf numFmtId="164" fontId="18" fillId="6" borderId="1" xfId="0" applyNumberFormat="1" applyFont="1" applyFill="1" applyBorder="1" applyAlignment="1">
      <alignment horizontal="center" vertical="center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164" fontId="18" fillId="2" borderId="3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885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2"/>
  <sheetViews>
    <sheetView showGridLines="0" showRowColHeaders="0" tabSelected="1" zoomScaleNormal="100" workbookViewId="0">
      <selection activeCell="P28" sqref="P28"/>
    </sheetView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2. Quartal 2020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Q2 2020</v>
      </c>
      <c r="E20" s="23" t="str">
        <f>AktQuartKurz&amp;" "&amp;(AktJahr-1)</f>
        <v>Q2 2019</v>
      </c>
      <c r="F20" s="24" t="str">
        <f>D20</f>
        <v>Q2 2020</v>
      </c>
      <c r="G20" s="23" t="str">
        <f>E20</f>
        <v>Q2 2019</v>
      </c>
      <c r="H20" s="24" t="str">
        <f>D20</f>
        <v>Q2 2020</v>
      </c>
      <c r="I20" s="23" t="str">
        <f>E20</f>
        <v>Q2 2019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12728.9</v>
      </c>
      <c r="E21" s="28">
        <v>11517.7</v>
      </c>
      <c r="F21" s="27">
        <v>12993.3</v>
      </c>
      <c r="G21" s="28">
        <v>11738.3</v>
      </c>
      <c r="H21" s="27">
        <v>0</v>
      </c>
      <c r="I21" s="28">
        <v>0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16844.400000000001</v>
      </c>
      <c r="E23" s="36">
        <v>15479.1</v>
      </c>
      <c r="F23" s="35">
        <v>18058.3</v>
      </c>
      <c r="G23" s="36">
        <v>16453.900000000001</v>
      </c>
      <c r="H23" s="35">
        <v>0</v>
      </c>
      <c r="I23" s="36">
        <v>0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4115.5000000000018</v>
      </c>
      <c r="E25" s="28">
        <f t="shared" si="0"/>
        <v>3961.3999999999996</v>
      </c>
      <c r="F25" s="27">
        <f t="shared" si="0"/>
        <v>5065</v>
      </c>
      <c r="G25" s="28">
        <f t="shared" si="0"/>
        <v>4715.6000000000022</v>
      </c>
      <c r="H25" s="27">
        <v>4352.5</v>
      </c>
      <c r="I25" s="28">
        <v>4152.2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32.331937559412061</v>
      </c>
      <c r="E26" s="40">
        <f t="shared" si="1"/>
        <v>34.394019639337706</v>
      </c>
      <c r="F26" s="39">
        <f t="shared" si="1"/>
        <v>38.981628993404293</v>
      </c>
      <c r="G26" s="40">
        <f t="shared" si="1"/>
        <v>40.172767777276121</v>
      </c>
      <c r="H26" s="39">
        <f t="shared" si="1"/>
        <v>0</v>
      </c>
      <c r="I26" s="40">
        <f t="shared" si="1"/>
        <v>0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4115.5</v>
      </c>
      <c r="E28" s="49">
        <v>3961.4</v>
      </c>
      <c r="F28" s="48">
        <v>5065</v>
      </c>
      <c r="G28" s="49">
        <v>4715.6000000000004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32.331937559412047</v>
      </c>
      <c r="E29" s="40">
        <f>IF(E21=0,0,100*E28/E21)</f>
        <v>34.394019639337714</v>
      </c>
      <c r="F29" s="39">
        <f>IF(F21=0,0,100*F28/F21)</f>
        <v>38.981628993404293</v>
      </c>
      <c r="G29" s="40">
        <f>IF(G21=0,0,100*G28/G21)</f>
        <v>40.172767777276107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ein eigenes Risikomodell gem. § 5 Abs.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Q2 2020</v>
      </c>
      <c r="E33" s="23" t="str">
        <f>AktQuartKurz&amp;" "&amp;(AktJahr-1)</f>
        <v>Q2 2019</v>
      </c>
      <c r="F33" s="24" t="str">
        <f>D33</f>
        <v>Q2 2020</v>
      </c>
      <c r="G33" s="23" t="str">
        <f>E33</f>
        <v>Q2 2019</v>
      </c>
      <c r="H33" s="24" t="str">
        <f>D33</f>
        <v>Q2 2020</v>
      </c>
      <c r="I33" s="23" t="str">
        <f>E33</f>
        <v>Q2 2019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28914.7</v>
      </c>
      <c r="E34" s="28">
        <v>15663</v>
      </c>
      <c r="F34" s="27">
        <v>34026.1</v>
      </c>
      <c r="G34" s="28">
        <v>17245.8</v>
      </c>
      <c r="H34" s="27">
        <v>0</v>
      </c>
      <c r="I34" s="28">
        <v>0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34946.5</v>
      </c>
      <c r="E36" s="36">
        <v>22481.9</v>
      </c>
      <c r="F36" s="35">
        <v>42244.1</v>
      </c>
      <c r="G36" s="36">
        <v>25358.7</v>
      </c>
      <c r="H36" s="35">
        <v>0</v>
      </c>
      <c r="I36" s="36">
        <v>0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6031.7999999999993</v>
      </c>
      <c r="E38" s="28">
        <f t="shared" si="2"/>
        <v>6818.9000000000015</v>
      </c>
      <c r="F38" s="27">
        <f t="shared" si="2"/>
        <v>8218</v>
      </c>
      <c r="G38" s="28">
        <f t="shared" si="2"/>
        <v>8112.9000000000015</v>
      </c>
      <c r="H38" s="27">
        <v>6931.4</v>
      </c>
      <c r="I38" s="28">
        <v>7112.1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20.860669486454981</v>
      </c>
      <c r="E39" s="40">
        <f t="shared" si="3"/>
        <v>43.535082678924866</v>
      </c>
      <c r="F39" s="39">
        <f t="shared" si="3"/>
        <v>24.152047986692569</v>
      </c>
      <c r="G39" s="40">
        <f t="shared" si="3"/>
        <v>47.042758236788096</v>
      </c>
      <c r="H39" s="39">
        <f t="shared" si="3"/>
        <v>0</v>
      </c>
      <c r="I39" s="40">
        <f t="shared" si="3"/>
        <v>0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6031.8</v>
      </c>
      <c r="E41" s="49">
        <v>6818.9000000000005</v>
      </c>
      <c r="F41" s="48">
        <v>8218</v>
      </c>
      <c r="G41" s="49">
        <v>8112.9000000000005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20.860669486454984</v>
      </c>
      <c r="E42" s="40">
        <f>IF(E34=0,0,100*E41/E34)</f>
        <v>43.535082678924852</v>
      </c>
      <c r="F42" s="39">
        <f>IF(F34=0,0,100*F41/F34)</f>
        <v>24.152047986692569</v>
      </c>
      <c r="G42" s="40">
        <f>IF(G34=0,0,100*G41/G34)</f>
        <v>47.042758236788089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ein eigenes Risikomodell gem. § 5 Abs.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customHeight="1" x14ac:dyDescent="0.2">
      <c r="A46" s="18">
        <v>2</v>
      </c>
      <c r="B46" s="20" t="s">
        <v>13</v>
      </c>
      <c r="C46" s="21"/>
      <c r="D46" s="22" t="str">
        <f>AktQuartKurz&amp;" "&amp;AktJahr</f>
        <v>Q2 2020</v>
      </c>
      <c r="E46" s="23" t="str">
        <f>AktQuartKurz&amp;" "&amp;(AktJahr-1)</f>
        <v>Q2 2019</v>
      </c>
      <c r="F46" s="24" t="str">
        <f>D46</f>
        <v>Q2 2020</v>
      </c>
      <c r="G46" s="23" t="str">
        <f>E46</f>
        <v>Q2 2019</v>
      </c>
      <c r="H46" s="24" t="str">
        <f>D46</f>
        <v>Q2 2020</v>
      </c>
      <c r="I46" s="23" t="str">
        <f>E46</f>
        <v>Q2 2019</v>
      </c>
      <c r="J46" s="2"/>
    </row>
    <row r="47" spans="1:10" ht="15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customHeight="1" x14ac:dyDescent="0.2">
      <c r="A57" s="10"/>
      <c r="B57" s="9"/>
      <c r="C57" s="9"/>
      <c r="I57" s="9"/>
    </row>
    <row r="58" spans="1:10" s="9" customFormat="1" ht="13.9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customHeight="1" x14ac:dyDescent="0.2">
      <c r="A59" s="18">
        <v>3</v>
      </c>
      <c r="B59" s="20" t="s">
        <v>13</v>
      </c>
      <c r="C59" s="21"/>
      <c r="D59" s="22" t="str">
        <f>AktQuartKurz&amp;" "&amp;AktJahr</f>
        <v>Q2 2020</v>
      </c>
      <c r="E59" s="23" t="str">
        <f>AktQuartKurz&amp;" "&amp;(AktJahr-1)</f>
        <v>Q2 2019</v>
      </c>
      <c r="F59" s="24" t="str">
        <f>D59</f>
        <v>Q2 2020</v>
      </c>
      <c r="G59" s="23" t="str">
        <f>E59</f>
        <v>Q2 2019</v>
      </c>
      <c r="H59" s="24" t="str">
        <f>D59</f>
        <v>Q2 2020</v>
      </c>
      <c r="I59" s="23" t="str">
        <f>E59</f>
        <v>Q2 2019</v>
      </c>
      <c r="J59" s="2"/>
    </row>
    <row r="60" spans="1:10" ht="15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58:E58"/>
    <mergeCell ref="F58:G58"/>
    <mergeCell ref="H58:I58"/>
    <mergeCell ref="B65:C65"/>
    <mergeCell ref="B68:C68"/>
    <mergeCell ref="D45:E45"/>
    <mergeCell ref="F45:G45"/>
    <mergeCell ref="H45:I45"/>
    <mergeCell ref="B52:C52"/>
    <mergeCell ref="B55:C55"/>
    <mergeCell ref="D32:E32"/>
    <mergeCell ref="F32:G32"/>
    <mergeCell ref="H32:I32"/>
    <mergeCell ref="B39:C39"/>
    <mergeCell ref="B42:C42"/>
    <mergeCell ref="D19:E19"/>
    <mergeCell ref="F19:G19"/>
    <mergeCell ref="H19:I19"/>
    <mergeCell ref="B26:C26"/>
    <mergeCell ref="B29:C29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531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532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2. Quartal 2020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533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534</v>
      </c>
      <c r="G9" s="337" t="s">
        <v>535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530</v>
      </c>
    </row>
    <row r="12" spans="1:8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108.8</v>
      </c>
      <c r="F13" s="125">
        <v>0</v>
      </c>
      <c r="G13" s="125">
        <v>108.8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2019</v>
      </c>
      <c r="E14" s="169">
        <v>131.5</v>
      </c>
      <c r="F14" s="167">
        <v>0</v>
      </c>
      <c r="G14" s="167">
        <v>131.5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108.8</v>
      </c>
      <c r="F15" s="125">
        <v>0</v>
      </c>
      <c r="G15" s="125">
        <v>108.8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2019</v>
      </c>
      <c r="E16" s="169">
        <v>131.5</v>
      </c>
      <c r="F16" s="167">
        <v>0</v>
      </c>
      <c r="G16" s="167">
        <v>131.5</v>
      </c>
      <c r="H16" s="170">
        <v>0</v>
      </c>
    </row>
    <row r="17" spans="2:8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536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537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538</v>
      </c>
      <c r="G9" s="333" t="s">
        <v>539</v>
      </c>
      <c r="H9" s="334"/>
      <c r="I9" s="330" t="s">
        <v>540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2019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2019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541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542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543</v>
      </c>
      <c r="G9" s="333" t="s">
        <v>544</v>
      </c>
      <c r="H9" s="334"/>
      <c r="I9" s="330" t="s">
        <v>545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2019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2019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546</v>
      </c>
    </row>
    <row r="3" spans="1:5" ht="8.25" customHeight="1" x14ac:dyDescent="0.2">
      <c r="B3" s="14"/>
    </row>
    <row r="4" spans="1:5" ht="12.75" customHeight="1" x14ac:dyDescent="0.2">
      <c r="B4" s="17" t="s">
        <v>547</v>
      </c>
    </row>
    <row r="5" spans="1:5" ht="12.75" customHeight="1" x14ac:dyDescent="0.2">
      <c r="B5" s="17" t="str">
        <f>UebInstitutQuartal</f>
        <v>2. Quartal 2020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Q2 2020</v>
      </c>
      <c r="E8" s="228" t="str">
        <f>AktQuartKurz&amp;" "&amp;(AktJahr-1)</f>
        <v>Q2 2019</v>
      </c>
    </row>
    <row r="9" spans="1:5" ht="15.95" customHeight="1" x14ac:dyDescent="0.2">
      <c r="A9" s="223">
        <v>0</v>
      </c>
      <c r="B9" s="229" t="s">
        <v>548</v>
      </c>
      <c r="C9" s="230" t="s">
        <v>549</v>
      </c>
      <c r="D9" s="231">
        <v>12728.9</v>
      </c>
      <c r="E9" s="232">
        <v>11517.7</v>
      </c>
    </row>
    <row r="10" spans="1:5" s="233" customFormat="1" ht="20.100000000000001" customHeight="1" x14ac:dyDescent="0.2">
      <c r="A10" s="234">
        <v>0</v>
      </c>
      <c r="B10" s="235" t="s">
        <v>550</v>
      </c>
      <c r="C10" s="236" t="s">
        <v>551</v>
      </c>
      <c r="D10" s="237">
        <v>82.8</v>
      </c>
      <c r="E10" s="238">
        <v>88.4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549</v>
      </c>
      <c r="D12" s="243">
        <v>16844.400000000001</v>
      </c>
      <c r="E12" s="244">
        <v>15479.1</v>
      </c>
    </row>
    <row r="13" spans="1:5" ht="30" customHeight="1" x14ac:dyDescent="0.2">
      <c r="A13" s="223">
        <v>0</v>
      </c>
      <c r="B13" s="245" t="s">
        <v>552</v>
      </c>
      <c r="C13" s="246" t="s">
        <v>549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553</v>
      </c>
      <c r="C14" s="249" t="s">
        <v>549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554</v>
      </c>
      <c r="C15" s="249" t="s">
        <v>549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555</v>
      </c>
      <c r="C16" s="249" t="s">
        <v>551</v>
      </c>
      <c r="D16" s="247">
        <v>59.9</v>
      </c>
      <c r="E16" s="248">
        <v>58.2</v>
      </c>
    </row>
    <row r="17" spans="1:5" ht="12.75" customHeight="1" x14ac:dyDescent="0.2">
      <c r="A17" s="223">
        <v>0</v>
      </c>
      <c r="B17" s="338" t="s">
        <v>556</v>
      </c>
      <c r="C17" s="246" t="s">
        <v>557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39"/>
      <c r="C18" s="249" t="s">
        <v>558</v>
      </c>
      <c r="D18" s="247">
        <v>55</v>
      </c>
      <c r="E18" s="248">
        <v>57.8</v>
      </c>
    </row>
    <row r="19" spans="1:5" ht="12.75" customHeight="1" x14ac:dyDescent="0.2">
      <c r="A19" s="223">
        <v>0</v>
      </c>
      <c r="B19" s="339"/>
      <c r="C19" s="249" t="s">
        <v>559</v>
      </c>
      <c r="D19" s="247">
        <v>0</v>
      </c>
      <c r="E19" s="248">
        <v>0</v>
      </c>
    </row>
    <row r="20" spans="1:5" ht="12.75" customHeight="1" x14ac:dyDescent="0.2">
      <c r="A20" s="223"/>
      <c r="B20" s="339"/>
      <c r="C20" s="249" t="s">
        <v>560</v>
      </c>
      <c r="D20" s="247">
        <v>0</v>
      </c>
      <c r="E20" s="248">
        <v>0</v>
      </c>
    </row>
    <row r="21" spans="1:5" ht="12.75" customHeight="1" x14ac:dyDescent="0.2">
      <c r="A21" s="223"/>
      <c r="B21" s="339"/>
      <c r="C21" s="249" t="s">
        <v>561</v>
      </c>
      <c r="D21" s="247">
        <v>957.2</v>
      </c>
      <c r="E21" s="248">
        <v>980.9</v>
      </c>
    </row>
    <row r="22" spans="1:5" ht="12.75" customHeight="1" x14ac:dyDescent="0.2">
      <c r="A22" s="223"/>
      <c r="B22" s="339"/>
      <c r="C22" s="249" t="s">
        <v>562</v>
      </c>
      <c r="D22" s="247">
        <v>0</v>
      </c>
      <c r="E22" s="248">
        <v>0</v>
      </c>
    </row>
    <row r="23" spans="1:5" ht="12.75" customHeight="1" x14ac:dyDescent="0.2">
      <c r="A23" s="223"/>
      <c r="B23" s="339"/>
      <c r="C23" s="249" t="s">
        <v>563</v>
      </c>
      <c r="D23" s="247">
        <v>0</v>
      </c>
      <c r="E23" s="248">
        <v>0</v>
      </c>
    </row>
    <row r="24" spans="1:5" ht="12.75" customHeight="1" x14ac:dyDescent="0.2">
      <c r="A24" s="223"/>
      <c r="B24" s="339"/>
      <c r="C24" s="249" t="s">
        <v>564</v>
      </c>
      <c r="D24" s="247">
        <v>62.3</v>
      </c>
      <c r="E24" s="248">
        <v>0</v>
      </c>
    </row>
    <row r="25" spans="1:5" ht="12.75" customHeight="1" x14ac:dyDescent="0.2">
      <c r="A25" s="223"/>
      <c r="B25" s="339"/>
      <c r="C25" s="249" t="s">
        <v>565</v>
      </c>
      <c r="D25" s="247">
        <v>230.1</v>
      </c>
      <c r="E25" s="248">
        <v>189.2</v>
      </c>
    </row>
    <row r="26" spans="1:5" ht="12.75" customHeight="1" x14ac:dyDescent="0.2">
      <c r="A26" s="223"/>
      <c r="B26" s="339"/>
      <c r="C26" s="249" t="s">
        <v>566</v>
      </c>
      <c r="D26" s="247">
        <v>1365.7</v>
      </c>
      <c r="E26" s="248">
        <v>1081.3</v>
      </c>
    </row>
    <row r="27" spans="1:5" ht="12.75" customHeight="1" x14ac:dyDescent="0.2">
      <c r="A27" s="223">
        <v>0</v>
      </c>
      <c r="B27" s="250"/>
      <c r="C27" s="249" t="s">
        <v>567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568</v>
      </c>
      <c r="C28" s="249" t="s">
        <v>569</v>
      </c>
      <c r="D28" s="247">
        <v>4.2</v>
      </c>
      <c r="E28" s="248">
        <v>4.2</v>
      </c>
    </row>
    <row r="29" spans="1:5" ht="20.100000000000001" customHeight="1" x14ac:dyDescent="0.2">
      <c r="A29" s="223">
        <v>0</v>
      </c>
      <c r="B29" s="251" t="s">
        <v>570</v>
      </c>
      <c r="C29" s="249" t="s">
        <v>551</v>
      </c>
      <c r="D29" s="247">
        <v>58.9</v>
      </c>
      <c r="E29" s="248">
        <v>58.8</v>
      </c>
    </row>
    <row r="30" spans="1:5" ht="20.100000000000001" customHeight="1" x14ac:dyDescent="0.2">
      <c r="A30" s="223">
        <v>0</v>
      </c>
      <c r="B30" s="252" t="s">
        <v>571</v>
      </c>
      <c r="C30" s="253" t="s">
        <v>551</v>
      </c>
      <c r="D30" s="254">
        <v>0</v>
      </c>
      <c r="E30" s="255">
        <v>0</v>
      </c>
    </row>
    <row r="31" spans="1:5" ht="30" customHeight="1" x14ac:dyDescent="0.2">
      <c r="B31" s="340"/>
      <c r="C31" s="341"/>
      <c r="D31" s="341"/>
      <c r="E31" s="341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Q2 2020</v>
      </c>
      <c r="E33" s="228" t="str">
        <f>AktQuartKurz&amp;" "&amp;(AktJahr-1)</f>
        <v>Q2 2019</v>
      </c>
    </row>
    <row r="34" spans="1:5" ht="15.95" customHeight="1" x14ac:dyDescent="0.2">
      <c r="A34" s="223">
        <v>1</v>
      </c>
      <c r="B34" s="229" t="s">
        <v>548</v>
      </c>
      <c r="C34" s="256" t="s">
        <v>549</v>
      </c>
      <c r="D34" s="257">
        <v>28914.7</v>
      </c>
      <c r="E34" s="258">
        <v>15663</v>
      </c>
    </row>
    <row r="35" spans="1:5" ht="20.100000000000001" customHeight="1" x14ac:dyDescent="0.2">
      <c r="A35" s="223">
        <v>1</v>
      </c>
      <c r="B35" s="235" t="s">
        <v>550</v>
      </c>
      <c r="C35" s="236" t="s">
        <v>551</v>
      </c>
      <c r="D35" s="237">
        <v>89.2</v>
      </c>
      <c r="E35" s="238">
        <v>96.2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549</v>
      </c>
      <c r="D37" s="260">
        <v>34946.5</v>
      </c>
      <c r="E37" s="261">
        <v>22481.9</v>
      </c>
    </row>
    <row r="38" spans="1:5" ht="15.95" hidden="1" customHeight="1" x14ac:dyDescent="0.2">
      <c r="A38" s="223">
        <v>1</v>
      </c>
      <c r="B38" s="262"/>
      <c r="C38" s="246" t="s">
        <v>549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572</v>
      </c>
      <c r="C39" s="249" t="s">
        <v>549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549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555</v>
      </c>
      <c r="C41" s="249" t="s">
        <v>551</v>
      </c>
      <c r="D41" s="247">
        <v>94.9</v>
      </c>
      <c r="E41" s="248">
        <v>91.5</v>
      </c>
    </row>
    <row r="42" spans="1:5" ht="12.75" customHeight="1" x14ac:dyDescent="0.2">
      <c r="A42" s="223">
        <v>1</v>
      </c>
      <c r="B42" s="338" t="s">
        <v>556</v>
      </c>
      <c r="C42" s="249" t="s">
        <v>557</v>
      </c>
      <c r="D42" s="247">
        <v>0</v>
      </c>
      <c r="E42" s="248">
        <v>0</v>
      </c>
    </row>
    <row r="43" spans="1:5" ht="12.75" customHeight="1" x14ac:dyDescent="0.2">
      <c r="A43" s="223"/>
      <c r="B43" s="339"/>
      <c r="C43" s="249" t="s">
        <v>558</v>
      </c>
      <c r="D43" s="247">
        <v>139.6</v>
      </c>
      <c r="E43" s="248">
        <v>166.3</v>
      </c>
    </row>
    <row r="44" spans="1:5" ht="12.75" customHeight="1" x14ac:dyDescent="0.2">
      <c r="A44" s="223"/>
      <c r="B44" s="339"/>
      <c r="C44" s="249" t="s">
        <v>559</v>
      </c>
      <c r="D44" s="247">
        <v>0</v>
      </c>
      <c r="E44" s="248">
        <v>0</v>
      </c>
    </row>
    <row r="45" spans="1:5" ht="12.75" customHeight="1" x14ac:dyDescent="0.2">
      <c r="A45" s="223"/>
      <c r="B45" s="339"/>
      <c r="C45" s="249" t="s">
        <v>560</v>
      </c>
      <c r="D45" s="247">
        <v>0</v>
      </c>
      <c r="E45" s="248">
        <v>0</v>
      </c>
    </row>
    <row r="46" spans="1:5" ht="12.75" customHeight="1" x14ac:dyDescent="0.2">
      <c r="A46" s="223"/>
      <c r="B46" s="339"/>
      <c r="C46" s="249" t="s">
        <v>561</v>
      </c>
      <c r="D46" s="247">
        <v>0</v>
      </c>
      <c r="E46" s="248">
        <v>0</v>
      </c>
    </row>
    <row r="47" spans="1:5" ht="12.75" customHeight="1" x14ac:dyDescent="0.2">
      <c r="A47" s="223"/>
      <c r="B47" s="266"/>
      <c r="C47" s="249" t="s">
        <v>562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563</v>
      </c>
      <c r="D48" s="247">
        <v>2.1</v>
      </c>
      <c r="E48" s="248">
        <v>2.1</v>
      </c>
    </row>
    <row r="49" spans="1:5" ht="12.75" customHeight="1" x14ac:dyDescent="0.2">
      <c r="A49" s="223"/>
      <c r="B49" s="266"/>
      <c r="C49" s="249" t="s">
        <v>564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565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566</v>
      </c>
      <c r="D51" s="247">
        <v>22.6</v>
      </c>
      <c r="E51" s="248">
        <v>-257</v>
      </c>
    </row>
    <row r="52" spans="1:5" ht="12.75" customHeight="1" x14ac:dyDescent="0.2">
      <c r="A52" s="223">
        <v>1</v>
      </c>
      <c r="B52" s="267"/>
      <c r="C52" s="253" t="s">
        <v>567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569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551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551</v>
      </c>
      <c r="D55" s="254">
        <v>0</v>
      </c>
      <c r="E55" s="255">
        <v>0</v>
      </c>
    </row>
    <row r="56" spans="1:5" ht="24.95" customHeight="1" x14ac:dyDescent="0.2"/>
    <row r="57" spans="1:5" ht="24.95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customHeight="1" x14ac:dyDescent="0.2">
      <c r="A58" s="223">
        <v>2</v>
      </c>
      <c r="B58" s="225"/>
      <c r="C58" s="226"/>
      <c r="D58" s="227" t="str">
        <f>AktQuartKurz&amp;" "&amp;AktJahr</f>
        <v>Q2 2020</v>
      </c>
      <c r="E58" s="228" t="str">
        <f>AktQuartKurz&amp;" "&amp;(AktJahr-1)</f>
        <v>Q2 2019</v>
      </c>
    </row>
    <row r="59" spans="1:5" ht="15.95" customHeight="1" x14ac:dyDescent="0.2">
      <c r="A59" s="223">
        <v>2</v>
      </c>
      <c r="B59" s="229" t="s">
        <v>548</v>
      </c>
      <c r="C59" s="256" t="s">
        <v>549</v>
      </c>
      <c r="D59" s="257">
        <v>0</v>
      </c>
      <c r="E59" s="258">
        <v>0</v>
      </c>
    </row>
    <row r="60" spans="1:5" ht="20.100000000000001" customHeight="1" x14ac:dyDescent="0.2">
      <c r="A60" s="223">
        <v>2</v>
      </c>
      <c r="B60" s="235" t="s">
        <v>550</v>
      </c>
      <c r="C60" s="236" t="s">
        <v>551</v>
      </c>
      <c r="D60" s="237">
        <v>0</v>
      </c>
      <c r="E60" s="238">
        <v>0</v>
      </c>
    </row>
    <row r="61" spans="1:5" ht="8.1" customHeight="1" x14ac:dyDescent="0.2">
      <c r="A61" s="223">
        <v>2</v>
      </c>
      <c r="B61" s="239"/>
      <c r="C61" s="25"/>
      <c r="D61" s="25"/>
      <c r="E61" s="240"/>
    </row>
    <row r="62" spans="1:5" ht="15.95" customHeight="1" x14ac:dyDescent="0.2">
      <c r="A62" s="223">
        <v>2</v>
      </c>
      <c r="B62" s="241" t="s">
        <v>16</v>
      </c>
      <c r="C62" s="259" t="s">
        <v>549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573</v>
      </c>
      <c r="C63" s="246" t="s">
        <v>549</v>
      </c>
      <c r="D63" s="263">
        <v>0</v>
      </c>
      <c r="E63" s="264">
        <v>0</v>
      </c>
    </row>
    <row r="64" spans="1:5" ht="30" customHeight="1" x14ac:dyDescent="0.2">
      <c r="A64" s="223">
        <v>2</v>
      </c>
      <c r="B64" s="245" t="s">
        <v>574</v>
      </c>
      <c r="C64" s="249" t="s">
        <v>549</v>
      </c>
      <c r="D64" s="247">
        <v>0</v>
      </c>
      <c r="E64" s="248">
        <v>0</v>
      </c>
    </row>
    <row r="65" spans="1:5" ht="30" customHeight="1" x14ac:dyDescent="0.2">
      <c r="A65" s="223">
        <v>2</v>
      </c>
      <c r="B65" s="265" t="s">
        <v>575</v>
      </c>
      <c r="C65" s="249" t="s">
        <v>549</v>
      </c>
      <c r="D65" s="247">
        <v>0</v>
      </c>
      <c r="E65" s="248">
        <v>0</v>
      </c>
    </row>
    <row r="66" spans="1:5" ht="20.100000000000001" customHeight="1" x14ac:dyDescent="0.2">
      <c r="A66" s="223">
        <v>2</v>
      </c>
      <c r="B66" s="251" t="s">
        <v>555</v>
      </c>
      <c r="C66" s="249" t="s">
        <v>551</v>
      </c>
      <c r="D66" s="247">
        <v>0</v>
      </c>
      <c r="E66" s="248">
        <v>0</v>
      </c>
    </row>
    <row r="67" spans="1:5" ht="12.75" customHeight="1" x14ac:dyDescent="0.2">
      <c r="A67" s="223">
        <v>2</v>
      </c>
      <c r="B67" s="338" t="s">
        <v>576</v>
      </c>
      <c r="C67" s="249" t="s">
        <v>557</v>
      </c>
      <c r="D67" s="247">
        <v>0</v>
      </c>
      <c r="E67" s="248">
        <v>0</v>
      </c>
    </row>
    <row r="68" spans="1:5" ht="12.75" customHeight="1" x14ac:dyDescent="0.2">
      <c r="A68" s="223">
        <v>2</v>
      </c>
      <c r="B68" s="339"/>
      <c r="C68" s="249" t="s">
        <v>558</v>
      </c>
      <c r="D68" s="247">
        <v>0</v>
      </c>
      <c r="E68" s="248">
        <v>0</v>
      </c>
    </row>
    <row r="69" spans="1:5" ht="12.75" customHeight="1" x14ac:dyDescent="0.2">
      <c r="A69" s="223"/>
      <c r="B69" s="339"/>
      <c r="C69" s="249" t="s">
        <v>559</v>
      </c>
      <c r="D69" s="247">
        <v>0</v>
      </c>
      <c r="E69" s="248">
        <v>0</v>
      </c>
    </row>
    <row r="70" spans="1:5" ht="12.75" customHeight="1" x14ac:dyDescent="0.2">
      <c r="A70" s="223"/>
      <c r="B70" s="339"/>
      <c r="C70" s="249" t="s">
        <v>560</v>
      </c>
      <c r="D70" s="247">
        <v>0</v>
      </c>
      <c r="E70" s="248">
        <v>0</v>
      </c>
    </row>
    <row r="71" spans="1:5" ht="12.75" customHeight="1" x14ac:dyDescent="0.2">
      <c r="A71" s="223"/>
      <c r="B71" s="339"/>
      <c r="C71" s="249" t="s">
        <v>561</v>
      </c>
      <c r="D71" s="247">
        <v>0</v>
      </c>
      <c r="E71" s="248">
        <v>0</v>
      </c>
    </row>
    <row r="72" spans="1:5" ht="12.75" customHeight="1" x14ac:dyDescent="0.2">
      <c r="A72" s="223"/>
      <c r="B72" s="266"/>
      <c r="C72" s="249" t="s">
        <v>562</v>
      </c>
      <c r="D72" s="247">
        <v>0</v>
      </c>
      <c r="E72" s="248">
        <v>0</v>
      </c>
    </row>
    <row r="73" spans="1:5" ht="12.75" customHeight="1" x14ac:dyDescent="0.2">
      <c r="A73" s="223"/>
      <c r="B73" s="266"/>
      <c r="C73" s="249" t="s">
        <v>563</v>
      </c>
      <c r="D73" s="247">
        <v>0</v>
      </c>
      <c r="E73" s="248">
        <v>0</v>
      </c>
    </row>
    <row r="74" spans="1:5" ht="12.75" customHeight="1" x14ac:dyDescent="0.2">
      <c r="A74" s="223"/>
      <c r="B74" s="266"/>
      <c r="C74" s="249" t="s">
        <v>564</v>
      </c>
      <c r="D74" s="247">
        <v>0</v>
      </c>
      <c r="E74" s="248">
        <v>0</v>
      </c>
    </row>
    <row r="75" spans="1:5" ht="12.75" customHeight="1" x14ac:dyDescent="0.2">
      <c r="A75" s="223"/>
      <c r="B75" s="266"/>
      <c r="C75" s="249" t="s">
        <v>565</v>
      </c>
      <c r="D75" s="247">
        <v>0</v>
      </c>
      <c r="E75" s="248">
        <v>0</v>
      </c>
    </row>
    <row r="76" spans="1:5" ht="12.75" customHeight="1" x14ac:dyDescent="0.2">
      <c r="A76" s="223">
        <v>2</v>
      </c>
      <c r="B76" s="266"/>
      <c r="C76" s="249" t="s">
        <v>566</v>
      </c>
      <c r="D76" s="247">
        <v>0</v>
      </c>
      <c r="E76" s="248">
        <v>0</v>
      </c>
    </row>
    <row r="77" spans="1:5" ht="12.75" customHeight="1" x14ac:dyDescent="0.2">
      <c r="A77" s="223">
        <v>2</v>
      </c>
      <c r="B77" s="267"/>
      <c r="C77" s="253" t="s">
        <v>567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569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551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551</v>
      </c>
      <c r="D80" s="254">
        <v>0</v>
      </c>
      <c r="E80" s="255">
        <v>0</v>
      </c>
    </row>
    <row r="81" spans="1:5" ht="24.95" customHeight="1" x14ac:dyDescent="0.2"/>
    <row r="82" spans="1:5" ht="24.95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customHeight="1" x14ac:dyDescent="0.2">
      <c r="A83" s="223">
        <v>3</v>
      </c>
      <c r="B83" s="225"/>
      <c r="C83" s="226"/>
      <c r="D83" s="227" t="str">
        <f>AktQuartKurz&amp;" "&amp;AktJahr</f>
        <v>Q2 2020</v>
      </c>
      <c r="E83" s="228" t="str">
        <f>AktQuartKurz&amp;" "&amp;(AktJahr-1)</f>
        <v>Q2 2019</v>
      </c>
    </row>
    <row r="84" spans="1:5" ht="15.95" customHeight="1" x14ac:dyDescent="0.2">
      <c r="A84" s="223">
        <v>3</v>
      </c>
      <c r="B84" s="229" t="s">
        <v>548</v>
      </c>
      <c r="C84" s="256" t="s">
        <v>549</v>
      </c>
      <c r="D84" s="257">
        <v>0</v>
      </c>
      <c r="E84" s="258">
        <v>0</v>
      </c>
    </row>
    <row r="85" spans="1:5" ht="20.100000000000001" customHeight="1" x14ac:dyDescent="0.2">
      <c r="A85" s="223">
        <v>3</v>
      </c>
      <c r="B85" s="235" t="s">
        <v>550</v>
      </c>
      <c r="C85" s="236" t="s">
        <v>551</v>
      </c>
      <c r="D85" s="237">
        <v>0</v>
      </c>
      <c r="E85" s="238">
        <v>0</v>
      </c>
    </row>
    <row r="86" spans="1:5" ht="8.1" customHeight="1" x14ac:dyDescent="0.2">
      <c r="A86" s="223">
        <v>3</v>
      </c>
      <c r="B86" s="239"/>
      <c r="C86" s="25"/>
      <c r="D86" s="25"/>
      <c r="E86" s="240"/>
    </row>
    <row r="87" spans="1:5" ht="15.95" customHeight="1" x14ac:dyDescent="0.2">
      <c r="A87" s="223">
        <v>3</v>
      </c>
      <c r="B87" s="241" t="s">
        <v>16</v>
      </c>
      <c r="C87" s="259" t="s">
        <v>549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577</v>
      </c>
      <c r="C88" s="246" t="s">
        <v>549</v>
      </c>
      <c r="D88" s="263">
        <v>0</v>
      </c>
      <c r="E88" s="264">
        <v>0</v>
      </c>
    </row>
    <row r="89" spans="1:5" ht="30" customHeight="1" x14ac:dyDescent="0.2">
      <c r="A89" s="223">
        <v>3</v>
      </c>
      <c r="B89" s="245" t="s">
        <v>578</v>
      </c>
      <c r="C89" s="249" t="s">
        <v>549</v>
      </c>
      <c r="D89" s="247">
        <v>0</v>
      </c>
      <c r="E89" s="248">
        <v>0</v>
      </c>
    </row>
    <row r="90" spans="1:5" ht="30" customHeight="1" x14ac:dyDescent="0.2">
      <c r="A90" s="223">
        <v>3</v>
      </c>
      <c r="B90" s="265" t="s">
        <v>579</v>
      </c>
      <c r="C90" s="249" t="s">
        <v>549</v>
      </c>
      <c r="D90" s="247">
        <v>0</v>
      </c>
      <c r="E90" s="248">
        <v>0</v>
      </c>
    </row>
    <row r="91" spans="1:5" ht="20.100000000000001" customHeight="1" x14ac:dyDescent="0.2">
      <c r="A91" s="223">
        <v>3</v>
      </c>
      <c r="B91" s="251" t="s">
        <v>555</v>
      </c>
      <c r="C91" s="249" t="s">
        <v>551</v>
      </c>
      <c r="D91" s="247">
        <v>0</v>
      </c>
      <c r="E91" s="248">
        <v>0</v>
      </c>
    </row>
    <row r="92" spans="1:5" ht="12.75" customHeight="1" x14ac:dyDescent="0.2">
      <c r="A92" s="223">
        <v>3</v>
      </c>
      <c r="B92" s="338" t="s">
        <v>556</v>
      </c>
      <c r="C92" s="249" t="s">
        <v>557</v>
      </c>
      <c r="D92" s="247">
        <v>0</v>
      </c>
      <c r="E92" s="248">
        <v>0</v>
      </c>
    </row>
    <row r="93" spans="1:5" ht="12.75" customHeight="1" x14ac:dyDescent="0.2">
      <c r="A93" s="223">
        <v>3</v>
      </c>
      <c r="B93" s="339"/>
      <c r="C93" s="249" t="s">
        <v>558</v>
      </c>
      <c r="D93" s="247">
        <v>0</v>
      </c>
      <c r="E93" s="248">
        <v>0</v>
      </c>
    </row>
    <row r="94" spans="1:5" ht="12.75" customHeight="1" x14ac:dyDescent="0.2">
      <c r="A94" s="223"/>
      <c r="B94" s="339"/>
      <c r="C94" s="249" t="s">
        <v>559</v>
      </c>
      <c r="D94" s="247">
        <v>0</v>
      </c>
      <c r="E94" s="248">
        <v>0</v>
      </c>
    </row>
    <row r="95" spans="1:5" ht="12.75" customHeight="1" x14ac:dyDescent="0.2">
      <c r="A95" s="223"/>
      <c r="B95" s="339"/>
      <c r="C95" s="249" t="s">
        <v>560</v>
      </c>
      <c r="D95" s="247">
        <v>0</v>
      </c>
      <c r="E95" s="248">
        <v>0</v>
      </c>
    </row>
    <row r="96" spans="1:5" ht="12.75" customHeight="1" x14ac:dyDescent="0.2">
      <c r="A96" s="223"/>
      <c r="B96" s="339"/>
      <c r="C96" s="249" t="s">
        <v>561</v>
      </c>
      <c r="D96" s="247">
        <v>0</v>
      </c>
      <c r="E96" s="248">
        <v>0</v>
      </c>
    </row>
    <row r="97" spans="1:5" ht="12.75" customHeight="1" x14ac:dyDescent="0.2">
      <c r="A97" s="223"/>
      <c r="B97" s="266"/>
      <c r="C97" s="249" t="s">
        <v>562</v>
      </c>
      <c r="D97" s="247">
        <v>0</v>
      </c>
      <c r="E97" s="248">
        <v>0</v>
      </c>
    </row>
    <row r="98" spans="1:5" ht="12.75" customHeight="1" x14ac:dyDescent="0.2">
      <c r="A98" s="223"/>
      <c r="B98" s="266"/>
      <c r="C98" s="249" t="s">
        <v>563</v>
      </c>
      <c r="D98" s="247">
        <v>0</v>
      </c>
      <c r="E98" s="248">
        <v>0</v>
      </c>
    </row>
    <row r="99" spans="1:5" ht="12.75" customHeight="1" x14ac:dyDescent="0.2">
      <c r="A99" s="223"/>
      <c r="B99" s="266"/>
      <c r="C99" s="249" t="s">
        <v>564</v>
      </c>
      <c r="D99" s="247">
        <v>0</v>
      </c>
      <c r="E99" s="248">
        <v>0</v>
      </c>
    </row>
    <row r="100" spans="1:5" ht="12.75" customHeight="1" x14ac:dyDescent="0.2">
      <c r="A100" s="223"/>
      <c r="B100" s="266"/>
      <c r="C100" s="249" t="s">
        <v>565</v>
      </c>
      <c r="D100" s="247">
        <v>0</v>
      </c>
      <c r="E100" s="248">
        <v>0</v>
      </c>
    </row>
    <row r="101" spans="1:5" ht="12.75" customHeight="1" x14ac:dyDescent="0.2">
      <c r="A101" s="223">
        <v>3</v>
      </c>
      <c r="B101" s="266"/>
      <c r="C101" s="249" t="s">
        <v>566</v>
      </c>
      <c r="D101" s="247">
        <v>0</v>
      </c>
      <c r="E101" s="248">
        <v>0</v>
      </c>
    </row>
    <row r="102" spans="1:5" ht="12.75" customHeight="1" x14ac:dyDescent="0.2">
      <c r="A102" s="223">
        <v>3</v>
      </c>
      <c r="B102" s="267"/>
      <c r="C102" s="253" t="s">
        <v>567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569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551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551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13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42"/>
      <c r="D107" s="342"/>
      <c r="E107" s="342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580</v>
      </c>
      <c r="C2" s="272" t="s">
        <v>581</v>
      </c>
      <c r="D2" s="273"/>
      <c r="E2" s="271" t="s">
        <v>580</v>
      </c>
      <c r="F2" s="274" t="s">
        <v>582</v>
      </c>
      <c r="G2" s="273"/>
      <c r="H2" s="271" t="s">
        <v>580</v>
      </c>
      <c r="I2" s="275" t="s">
        <v>583</v>
      </c>
      <c r="J2" s="2"/>
      <c r="K2" s="276"/>
    </row>
    <row r="3" spans="1:11" ht="15" customHeight="1" x14ac:dyDescent="0.2">
      <c r="B3" s="277" t="s">
        <v>584</v>
      </c>
      <c r="C3" s="278" t="s">
        <v>585</v>
      </c>
      <c r="D3" s="279"/>
      <c r="E3" s="280" t="s">
        <v>586</v>
      </c>
      <c r="F3" s="281" t="s">
        <v>587</v>
      </c>
      <c r="G3" s="282"/>
      <c r="H3" s="282"/>
      <c r="I3" s="283" t="s">
        <v>588</v>
      </c>
      <c r="J3" s="2"/>
    </row>
    <row r="4" spans="1:11" ht="15" customHeight="1" x14ac:dyDescent="0.2">
      <c r="B4" s="277" t="s">
        <v>589</v>
      </c>
      <c r="C4" s="284" t="s">
        <v>590</v>
      </c>
      <c r="D4" s="285"/>
      <c r="E4" s="286" t="s">
        <v>591</v>
      </c>
      <c r="F4" s="281" t="s">
        <v>592</v>
      </c>
      <c r="G4" s="282"/>
      <c r="H4" s="277" t="s">
        <v>593</v>
      </c>
      <c r="I4" s="287" t="s">
        <v>594</v>
      </c>
      <c r="J4" s="2"/>
    </row>
    <row r="5" spans="1:11" ht="15" customHeight="1" x14ac:dyDescent="0.2">
      <c r="B5" s="277" t="s">
        <v>595</v>
      </c>
      <c r="C5" s="284">
        <v>6</v>
      </c>
      <c r="D5" s="285"/>
      <c r="E5" s="286" t="s">
        <v>596</v>
      </c>
      <c r="F5" s="281" t="str">
        <f>(Institut&amp;", erstellt am "&amp;TEXT(ErstDatum,"TT-MMMM-JJJJ")&amp;" mit "&amp;Version&amp;" bei "&amp;AusfInstitut)</f>
        <v>HLB, erstellt am 03.08.2020 mit V(3.10) bei BAR</v>
      </c>
      <c r="G5" s="282"/>
      <c r="H5" s="277" t="s">
        <v>597</v>
      </c>
      <c r="I5" s="287" t="s">
        <v>598</v>
      </c>
      <c r="J5" s="2"/>
    </row>
    <row r="6" spans="1:11" ht="15" customHeight="1" x14ac:dyDescent="0.2">
      <c r="B6" s="277" t="s">
        <v>599</v>
      </c>
      <c r="C6" s="288"/>
      <c r="D6" s="282"/>
      <c r="E6" s="277" t="s">
        <v>600</v>
      </c>
      <c r="F6" s="281" t="s">
        <v>601</v>
      </c>
      <c r="G6" s="282"/>
      <c r="H6" s="277" t="s">
        <v>602</v>
      </c>
      <c r="I6" s="289"/>
      <c r="J6" s="2" t="s">
        <v>603</v>
      </c>
    </row>
    <row r="7" spans="1:11" ht="15" customHeight="1" x14ac:dyDescent="0.2">
      <c r="B7" s="277" t="s">
        <v>604</v>
      </c>
      <c r="C7" s="288" t="s">
        <v>605</v>
      </c>
      <c r="D7" s="282"/>
      <c r="E7" s="277" t="s">
        <v>606</v>
      </c>
      <c r="F7" s="281" t="str">
        <f>IF(LOWER(Institut)="vdp","Verband",IF(UPPER(Institut)="VDH","Verband","Institut "&amp;Institut))</f>
        <v>Institut HLB</v>
      </c>
      <c r="G7" s="282"/>
      <c r="H7" s="277" t="s">
        <v>607</v>
      </c>
      <c r="I7" s="290" t="s">
        <v>608</v>
      </c>
      <c r="J7" s="282" t="s">
        <v>609</v>
      </c>
    </row>
    <row r="8" spans="1:11" ht="15" customHeight="1" x14ac:dyDescent="0.2">
      <c r="B8" s="277" t="s">
        <v>610</v>
      </c>
      <c r="C8" s="288" t="s">
        <v>0</v>
      </c>
      <c r="D8" s="282"/>
      <c r="E8" s="277" t="s">
        <v>611</v>
      </c>
      <c r="F8" s="281" t="str">
        <f>IF(AuswertBasis="Verband",IF(TvDatenart="T","vdp-Mitgliedsinstitute",IF(TvDatenart="F","Fremdinstitute",IF(TvDatenart="*","alle Pfandbriefemittenten","???"))),AuswertBasis)</f>
        <v>Institut HLB</v>
      </c>
      <c r="G8" s="282"/>
      <c r="H8" s="277" t="s">
        <v>612</v>
      </c>
      <c r="I8" s="290" t="s">
        <v>613</v>
      </c>
      <c r="J8" s="282" t="s">
        <v>614</v>
      </c>
    </row>
    <row r="9" spans="1:11" ht="15" customHeight="1" x14ac:dyDescent="0.2">
      <c r="B9" s="277" t="s">
        <v>615</v>
      </c>
      <c r="C9" s="288" t="s">
        <v>616</v>
      </c>
      <c r="D9" s="282"/>
      <c r="E9" s="277" t="s">
        <v>617</v>
      </c>
      <c r="F9" s="291">
        <f>DATE(AktJahr,AktMonat+1,0)</f>
        <v>44012</v>
      </c>
      <c r="G9" s="279"/>
      <c r="H9" s="277" t="s">
        <v>618</v>
      </c>
      <c r="I9" s="282" t="str">
        <f>(AktJahr&amp;RIGHT("0"&amp;AktMonat,2))</f>
        <v>202006</v>
      </c>
      <c r="J9" s="2" t="s">
        <v>619</v>
      </c>
    </row>
    <row r="10" spans="1:11" ht="15" customHeight="1" x14ac:dyDescent="0.2">
      <c r="B10" s="277" t="s">
        <v>620</v>
      </c>
      <c r="C10" s="288" t="s">
        <v>621</v>
      </c>
      <c r="D10" s="282"/>
      <c r="E10" s="277" t="s">
        <v>622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623</v>
      </c>
      <c r="C11" s="292"/>
      <c r="D11" s="293"/>
      <c r="E11" s="294" t="s">
        <v>624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625</v>
      </c>
      <c r="C12" s="278"/>
      <c r="D12" s="293"/>
      <c r="E12" s="294" t="s">
        <v>626</v>
      </c>
      <c r="F12" s="281" t="str">
        <f>(AktMonat/3)&amp;". Quartal"</f>
        <v>2. Quartal</v>
      </c>
      <c r="G12" s="282"/>
      <c r="H12" s="282"/>
      <c r="I12" s="282"/>
    </row>
    <row r="13" spans="1:11" ht="15" customHeight="1" x14ac:dyDescent="0.2">
      <c r="B13" s="277" t="s">
        <v>627</v>
      </c>
      <c r="C13" s="288" t="s">
        <v>628</v>
      </c>
      <c r="D13" s="282"/>
      <c r="E13" s="277" t="s">
        <v>629</v>
      </c>
      <c r="F13" s="281" t="str">
        <f>AktQuartal&amp;" "&amp;AktJahr&amp;IF(AuswertBasis="Verband"," ("&amp;TvInstitute&amp;")","")</f>
        <v>2. Quartal 2020</v>
      </c>
      <c r="G13" s="282"/>
      <c r="H13" s="282"/>
      <c r="I13" s="282"/>
    </row>
    <row r="14" spans="1:11" ht="15" customHeight="1" x14ac:dyDescent="0.2">
      <c r="B14" s="277" t="s">
        <v>630</v>
      </c>
      <c r="C14" s="288"/>
      <c r="D14" s="282"/>
      <c r="E14" s="277" t="s">
        <v>631</v>
      </c>
      <c r="F14" s="281" t="str">
        <f>"Q"&amp;(AktMonat/3)</f>
        <v>Q2</v>
      </c>
      <c r="G14" s="282"/>
      <c r="H14" s="282"/>
      <c r="I14" s="282"/>
    </row>
    <row r="15" spans="1:11" ht="15" customHeight="1" x14ac:dyDescent="0.2">
      <c r="B15" s="277" t="s">
        <v>632</v>
      </c>
      <c r="C15" s="288"/>
      <c r="D15" s="282"/>
      <c r="E15" s="277" t="s">
        <v>633</v>
      </c>
      <c r="F15" s="295" t="str">
        <f>IF(KzRbwBerH="I",F21,IF(KzRbwBerH="S",F22,IF(KzRbwBerH="D",F23,"* -")))</f>
        <v>* Für die Berechnung des Risikobarwertes wurde ein eigenes Risikomodell gem. § 5 Abs. 2 PfandBarwertV verwendet.</v>
      </c>
      <c r="G15" s="282"/>
      <c r="H15" s="282"/>
      <c r="I15" s="282"/>
    </row>
    <row r="16" spans="1:11" ht="15" customHeight="1" x14ac:dyDescent="0.2">
      <c r="B16" s="277" t="s">
        <v>634</v>
      </c>
      <c r="C16" s="288" t="s">
        <v>635</v>
      </c>
      <c r="D16" s="282"/>
      <c r="E16" s="277" t="s">
        <v>636</v>
      </c>
      <c r="F16" s="295" t="str">
        <f>IF(KzRbwBerO="I",F21,IF(KzRbwBerO="S",F22,IF(KzRbwBerO="D",F23,"* -")))</f>
        <v>* Für die Berechnung des Risikobarwertes wurde ein eigenes Risikomodell gem. § 5 Abs. 2 PfandBarwertV verwendet.</v>
      </c>
      <c r="G16" s="2"/>
      <c r="H16" s="282"/>
      <c r="I16" s="282"/>
    </row>
    <row r="17" spans="2:9" ht="15" customHeight="1" x14ac:dyDescent="0.2">
      <c r="B17" s="277" t="s">
        <v>637</v>
      </c>
      <c r="C17" s="288"/>
      <c r="D17" s="282"/>
      <c r="E17" s="277" t="s">
        <v>638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639</v>
      </c>
      <c r="C18" s="288"/>
      <c r="D18" s="282"/>
      <c r="E18" s="277" t="s">
        <v>640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641</v>
      </c>
      <c r="C19" s="288" t="s">
        <v>642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643</v>
      </c>
      <c r="C20" s="288" t="s">
        <v>642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644</v>
      </c>
      <c r="C21" s="288"/>
      <c r="D21" s="282"/>
      <c r="E21" s="7" t="s">
        <v>645</v>
      </c>
      <c r="F21" s="7" t="s">
        <v>646</v>
      </c>
      <c r="G21" s="282"/>
      <c r="H21" s="282"/>
      <c r="I21" s="282"/>
    </row>
    <row r="22" spans="2:9" ht="15" customHeight="1" x14ac:dyDescent="0.2">
      <c r="B22" s="277" t="s">
        <v>647</v>
      </c>
      <c r="C22" s="288"/>
      <c r="D22" s="282"/>
      <c r="E22" s="7"/>
      <c r="F22" s="7" t="s">
        <v>648</v>
      </c>
      <c r="G22" s="282"/>
      <c r="H22" s="282"/>
      <c r="I22" s="282"/>
    </row>
    <row r="23" spans="2:9" ht="15" customHeight="1" x14ac:dyDescent="0.2">
      <c r="B23" s="277" t="s">
        <v>649</v>
      </c>
      <c r="C23" s="297"/>
      <c r="D23" s="282"/>
      <c r="E23" s="7"/>
      <c r="F23" s="7" t="s">
        <v>650</v>
      </c>
      <c r="G23" s="282"/>
      <c r="H23" s="282"/>
      <c r="I23" s="282"/>
    </row>
    <row r="24" spans="2:9" ht="15" customHeight="1" x14ac:dyDescent="0.2">
      <c r="B24" s="277" t="s">
        <v>651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652</v>
      </c>
      <c r="C27" s="2" t="s">
        <v>653</v>
      </c>
    </row>
    <row r="28" spans="2:9" ht="15" customHeight="1" x14ac:dyDescent="0.2">
      <c r="C28" s="2" t="s">
        <v>654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05" t="s">
        <v>24</v>
      </c>
      <c r="C4" s="306"/>
      <c r="D4" s="306"/>
      <c r="E4" s="306"/>
      <c r="F4" s="306"/>
      <c r="G4" s="306"/>
    </row>
    <row r="5" spans="1:7" ht="12.75" customHeight="1" x14ac:dyDescent="0.2">
      <c r="A5" s="2"/>
      <c r="B5" s="305" t="str">
        <f>UebInstitutQuartal</f>
        <v>2. Quartal 2020</v>
      </c>
      <c r="C5" s="306"/>
      <c r="D5" s="306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7" t="str">
        <f>AktQuartKurz&amp;" "&amp;AktJahr</f>
        <v>Q2 2020</v>
      </c>
      <c r="E8" s="300"/>
      <c r="F8" s="308" t="str">
        <f>AktQuartKurz&amp;" "&amp;(AktJahr-1)</f>
        <v>Q2 2019</v>
      </c>
      <c r="G8" s="306"/>
    </row>
    <row r="9" spans="1:7" ht="12.75" customHeight="1" x14ac:dyDescent="0.2">
      <c r="A9" s="18">
        <v>0</v>
      </c>
      <c r="B9" s="309"/>
      <c r="C9" s="306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11" t="s">
        <v>27</v>
      </c>
      <c r="C11" s="312"/>
      <c r="D11" s="69">
        <v>2046.9</v>
      </c>
      <c r="E11" s="70">
        <v>1396.4</v>
      </c>
      <c r="F11" s="69">
        <v>1523.3</v>
      </c>
      <c r="G11" s="70">
        <v>962.5</v>
      </c>
    </row>
    <row r="12" spans="1:7" ht="12.75" customHeight="1" x14ac:dyDescent="0.2">
      <c r="A12" s="18">
        <v>0</v>
      </c>
      <c r="B12" s="311" t="s">
        <v>28</v>
      </c>
      <c r="C12" s="312"/>
      <c r="D12" s="69">
        <v>748.80000000000007</v>
      </c>
      <c r="E12" s="70">
        <v>1505.4</v>
      </c>
      <c r="F12" s="69">
        <v>737.9</v>
      </c>
      <c r="G12" s="70">
        <v>508.5</v>
      </c>
    </row>
    <row r="13" spans="1:7" ht="12.75" customHeight="1" x14ac:dyDescent="0.2">
      <c r="A13" s="18"/>
      <c r="B13" s="311" t="s">
        <v>29</v>
      </c>
      <c r="C13" s="312"/>
      <c r="D13" s="69">
        <v>1232.9000000000001</v>
      </c>
      <c r="E13" s="70">
        <v>576.4</v>
      </c>
      <c r="F13" s="69">
        <v>2018.7</v>
      </c>
      <c r="G13" s="70">
        <v>769.5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2890.2</v>
      </c>
      <c r="E14" s="72">
        <v>1080.3</v>
      </c>
      <c r="F14" s="71">
        <v>739.30000000000007</v>
      </c>
      <c r="G14" s="72">
        <v>1507.3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1560.1</v>
      </c>
      <c r="E15" s="72">
        <v>2632.4</v>
      </c>
      <c r="F15" s="71">
        <v>3115</v>
      </c>
      <c r="G15" s="72">
        <v>2039.4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1063</v>
      </c>
      <c r="E16" s="72">
        <v>2622.7</v>
      </c>
      <c r="F16" s="71">
        <v>1073.5</v>
      </c>
      <c r="G16" s="72">
        <v>2586.6999999999998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2000</v>
      </c>
      <c r="E17" s="72">
        <v>2262.3000000000002</v>
      </c>
      <c r="F17" s="71">
        <v>1133</v>
      </c>
      <c r="G17" s="72">
        <v>1770.7</v>
      </c>
    </row>
    <row r="18" spans="1:7" ht="12.75" customHeight="1" x14ac:dyDescent="0.2">
      <c r="A18" s="18">
        <v>0</v>
      </c>
      <c r="B18" s="311" t="s">
        <v>34</v>
      </c>
      <c r="C18" s="312"/>
      <c r="D18" s="69">
        <v>1087</v>
      </c>
      <c r="E18" s="70">
        <v>4595.6000000000004</v>
      </c>
      <c r="F18" s="69">
        <v>1077</v>
      </c>
      <c r="G18" s="70">
        <v>5216</v>
      </c>
    </row>
    <row r="19" spans="1:7" ht="12.75" customHeight="1" x14ac:dyDescent="0.2">
      <c r="A19" s="18">
        <v>0</v>
      </c>
      <c r="B19" s="311" t="s">
        <v>35</v>
      </c>
      <c r="C19" s="312"/>
      <c r="D19" s="69">
        <v>100</v>
      </c>
      <c r="E19" s="70">
        <v>172.9</v>
      </c>
      <c r="F19" s="69">
        <v>100</v>
      </c>
      <c r="G19" s="70">
        <v>118.5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7" t="str">
        <f>AktQuartKurz&amp;" "&amp;AktJahr</f>
        <v>Q2 2020</v>
      </c>
      <c r="E21" s="300"/>
      <c r="F21" s="308" t="str">
        <f>AktQuartKurz&amp;" "&amp;(AktJahr-1)</f>
        <v>Q2 2019</v>
      </c>
      <c r="G21" s="306"/>
    </row>
    <row r="22" spans="1:7" ht="12.75" customHeight="1" x14ac:dyDescent="0.2">
      <c r="A22" s="18">
        <v>1</v>
      </c>
      <c r="B22" s="309"/>
      <c r="C22" s="306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11" t="s">
        <v>27</v>
      </c>
      <c r="C24" s="312"/>
      <c r="D24" s="69">
        <v>1289.2</v>
      </c>
      <c r="E24" s="70">
        <v>1765.2</v>
      </c>
      <c r="F24" s="69">
        <v>676.7</v>
      </c>
      <c r="G24" s="70">
        <v>1622.4</v>
      </c>
    </row>
    <row r="25" spans="1:7" ht="12.75" customHeight="1" x14ac:dyDescent="0.2">
      <c r="A25" s="18">
        <v>1</v>
      </c>
      <c r="B25" s="311" t="s">
        <v>28</v>
      </c>
      <c r="C25" s="312"/>
      <c r="D25" s="69">
        <v>1842</v>
      </c>
      <c r="E25" s="70">
        <v>1706.3</v>
      </c>
      <c r="F25" s="69">
        <v>1239.5999999999999</v>
      </c>
      <c r="G25" s="70">
        <v>1292.5999999999999</v>
      </c>
    </row>
    <row r="26" spans="1:7" ht="12.75" customHeight="1" x14ac:dyDescent="0.2">
      <c r="A26" s="18"/>
      <c r="B26" s="311" t="s">
        <v>29</v>
      </c>
      <c r="C26" s="312"/>
      <c r="D26" s="69">
        <v>1077.5999999999999</v>
      </c>
      <c r="E26" s="70">
        <v>1220.3</v>
      </c>
      <c r="F26" s="69">
        <v>421.6</v>
      </c>
      <c r="G26" s="70">
        <v>1136.4000000000001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1504</v>
      </c>
      <c r="E27" s="72">
        <v>1636.3</v>
      </c>
      <c r="F27" s="71">
        <v>1206.5</v>
      </c>
      <c r="G27" s="72">
        <v>1216.8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5739</v>
      </c>
      <c r="E28" s="72">
        <v>3807.4</v>
      </c>
      <c r="F28" s="71">
        <v>857.4</v>
      </c>
      <c r="G28" s="72">
        <v>1908.1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2835.3</v>
      </c>
      <c r="E29" s="72">
        <v>2651.3</v>
      </c>
      <c r="F29" s="71">
        <v>3760.2</v>
      </c>
      <c r="G29" s="72">
        <v>2598.9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940.4</v>
      </c>
      <c r="E30" s="72">
        <v>2435.9</v>
      </c>
      <c r="F30" s="71">
        <v>701.80000000000007</v>
      </c>
      <c r="G30" s="72">
        <v>2054.1999999999998</v>
      </c>
    </row>
    <row r="31" spans="1:7" ht="12.75" customHeight="1" x14ac:dyDescent="0.2">
      <c r="A31" s="18">
        <v>1</v>
      </c>
      <c r="B31" s="311" t="s">
        <v>34</v>
      </c>
      <c r="C31" s="312"/>
      <c r="D31" s="69">
        <v>8924.4</v>
      </c>
      <c r="E31" s="70">
        <v>10298.299999999999</v>
      </c>
      <c r="F31" s="69">
        <v>4264.5</v>
      </c>
      <c r="G31" s="70">
        <v>5453.8</v>
      </c>
    </row>
    <row r="32" spans="1:7" ht="12.75" customHeight="1" x14ac:dyDescent="0.2">
      <c r="A32" s="18">
        <v>1</v>
      </c>
      <c r="B32" s="311" t="s">
        <v>35</v>
      </c>
      <c r="C32" s="312"/>
      <c r="D32" s="71">
        <v>4762.8</v>
      </c>
      <c r="E32" s="72">
        <v>9425.5</v>
      </c>
      <c r="F32" s="71">
        <v>2534.6999999999998</v>
      </c>
      <c r="G32" s="72">
        <v>5198.7</v>
      </c>
    </row>
    <row r="33" spans="1:7" ht="20.100000000000001" customHeight="1" x14ac:dyDescent="0.2">
      <c r="A33" s="2"/>
    </row>
    <row r="34" spans="1:7" ht="12.75" customHeight="1" x14ac:dyDescent="0.2">
      <c r="A34" s="18">
        <v>2</v>
      </c>
      <c r="B34" s="25" t="s">
        <v>21</v>
      </c>
      <c r="C34" s="62"/>
      <c r="D34" s="307" t="str">
        <f>AktQuartKurz&amp;" "&amp;AktJahr</f>
        <v>Q2 2020</v>
      </c>
      <c r="E34" s="300"/>
      <c r="F34" s="308" t="str">
        <f>AktQuartKurz&amp;" "&amp;(AktJahr-1)</f>
        <v>Q2 2019</v>
      </c>
      <c r="G34" s="306"/>
    </row>
    <row r="35" spans="1:7" ht="12.75" customHeight="1" x14ac:dyDescent="0.2">
      <c r="A35" s="18">
        <v>2</v>
      </c>
      <c r="B35" s="309"/>
      <c r="C35" s="306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customHeight="1" x14ac:dyDescent="0.2">
      <c r="A37" s="18">
        <v>2</v>
      </c>
      <c r="B37" s="311" t="s">
        <v>27</v>
      </c>
      <c r="C37" s="312"/>
      <c r="D37" s="69">
        <v>0</v>
      </c>
      <c r="E37" s="70">
        <v>0</v>
      </c>
      <c r="F37" s="69">
        <v>0</v>
      </c>
      <c r="G37" s="70">
        <v>0</v>
      </c>
    </row>
    <row r="38" spans="1:7" ht="12.75" customHeight="1" x14ac:dyDescent="0.2">
      <c r="A38" s="18">
        <v>2</v>
      </c>
      <c r="B38" s="311" t="s">
        <v>28</v>
      </c>
      <c r="C38" s="312"/>
      <c r="D38" s="69">
        <v>0</v>
      </c>
      <c r="E38" s="70">
        <v>0</v>
      </c>
      <c r="F38" s="69">
        <v>0</v>
      </c>
      <c r="G38" s="70">
        <v>0</v>
      </c>
    </row>
    <row r="39" spans="1:7" ht="12.75" customHeight="1" x14ac:dyDescent="0.2">
      <c r="A39" s="18"/>
      <c r="B39" s="311" t="s">
        <v>29</v>
      </c>
      <c r="C39" s="312"/>
      <c r="D39" s="69">
        <v>0</v>
      </c>
      <c r="E39" s="70">
        <v>0</v>
      </c>
      <c r="F39" s="69">
        <v>0</v>
      </c>
      <c r="G39" s="70">
        <v>0</v>
      </c>
    </row>
    <row r="40" spans="1:7" ht="12.75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customHeight="1" x14ac:dyDescent="0.2">
      <c r="A44" s="18">
        <v>2</v>
      </c>
      <c r="B44" s="311" t="s">
        <v>34</v>
      </c>
      <c r="C44" s="312"/>
      <c r="D44" s="69">
        <v>0</v>
      </c>
      <c r="E44" s="70">
        <v>0</v>
      </c>
      <c r="F44" s="69">
        <v>0</v>
      </c>
      <c r="G44" s="70">
        <v>0</v>
      </c>
    </row>
    <row r="45" spans="1:7" ht="12.75" customHeight="1" x14ac:dyDescent="0.2">
      <c r="A45" s="18">
        <v>2</v>
      </c>
      <c r="B45" s="311" t="s">
        <v>35</v>
      </c>
      <c r="C45" s="312"/>
      <c r="D45" s="71">
        <v>0</v>
      </c>
      <c r="E45" s="72">
        <v>0</v>
      </c>
      <c r="F45" s="71">
        <v>0</v>
      </c>
      <c r="G45" s="72">
        <v>0</v>
      </c>
    </row>
    <row r="46" spans="1:7" ht="20.100000000000001" customHeight="1" x14ac:dyDescent="0.2">
      <c r="A46" s="2"/>
    </row>
    <row r="47" spans="1:7" ht="12.75" customHeight="1" x14ac:dyDescent="0.2">
      <c r="A47" s="18">
        <v>3</v>
      </c>
      <c r="B47" s="25" t="s">
        <v>22</v>
      </c>
      <c r="C47" s="62"/>
      <c r="D47" s="307" t="str">
        <f>AktQuartKurz&amp;" "&amp;AktJahr</f>
        <v>Q2 2020</v>
      </c>
      <c r="E47" s="300"/>
      <c r="F47" s="308" t="str">
        <f>AktQuartKurz&amp;" "&amp;(AktJahr-1)</f>
        <v>Q2 2019</v>
      </c>
      <c r="G47" s="306"/>
    </row>
    <row r="48" spans="1:7" ht="12.75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customHeight="1" x14ac:dyDescent="0.2">
      <c r="A50" s="18">
        <v>3</v>
      </c>
      <c r="B50" s="311" t="s">
        <v>27</v>
      </c>
      <c r="C50" s="312"/>
      <c r="D50" s="69">
        <v>0</v>
      </c>
      <c r="E50" s="70">
        <v>0</v>
      </c>
      <c r="F50" s="69">
        <v>0</v>
      </c>
      <c r="G50" s="70">
        <v>0</v>
      </c>
    </row>
    <row r="51" spans="1:7" ht="12.75" customHeight="1" x14ac:dyDescent="0.2">
      <c r="A51" s="18">
        <v>3</v>
      </c>
      <c r="B51" s="311" t="s">
        <v>28</v>
      </c>
      <c r="C51" s="312"/>
      <c r="D51" s="69">
        <v>0</v>
      </c>
      <c r="E51" s="70">
        <v>0</v>
      </c>
      <c r="F51" s="69">
        <v>0</v>
      </c>
      <c r="G51" s="70">
        <v>0</v>
      </c>
    </row>
    <row r="52" spans="1:7" ht="12.75" customHeight="1" x14ac:dyDescent="0.2">
      <c r="A52" s="18"/>
      <c r="B52" s="311" t="s">
        <v>29</v>
      </c>
      <c r="C52" s="312"/>
      <c r="D52" s="69">
        <v>0</v>
      </c>
      <c r="E52" s="70">
        <v>0</v>
      </c>
      <c r="F52" s="69">
        <v>0</v>
      </c>
      <c r="G52" s="70">
        <v>0</v>
      </c>
    </row>
    <row r="53" spans="1:7" ht="12.75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customHeight="1" x14ac:dyDescent="0.2">
      <c r="A57" s="18">
        <v>3</v>
      </c>
      <c r="B57" s="311" t="s">
        <v>34</v>
      </c>
      <c r="C57" s="312"/>
      <c r="D57" s="69">
        <v>0</v>
      </c>
      <c r="E57" s="70">
        <v>0</v>
      </c>
      <c r="F57" s="69">
        <v>0</v>
      </c>
      <c r="G57" s="70">
        <v>0</v>
      </c>
    </row>
    <row r="58" spans="1:7" ht="12.75" customHeight="1" x14ac:dyDescent="0.2">
      <c r="A58" s="18">
        <v>3</v>
      </c>
      <c r="B58" s="311" t="s">
        <v>35</v>
      </c>
      <c r="C58" s="312"/>
      <c r="D58" s="71">
        <v>0</v>
      </c>
      <c r="E58" s="72">
        <v>0</v>
      </c>
      <c r="F58" s="71">
        <v>0</v>
      </c>
      <c r="G58" s="72">
        <v>0</v>
      </c>
    </row>
    <row r="59" spans="1:7" ht="12.75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13" t="str">
        <f>IF(INT(AktJahrMonat)&gt;201503,"","Hinweis: Die Restlaufzeiten bis zu 2 Jahren wurden ab Q2 2014 neu gruppiert; daher werden die Vorjahreszahlen nicht abgebildet. ")</f>
        <v/>
      </c>
      <c r="C60" s="306"/>
      <c r="D60" s="306"/>
      <c r="E60" s="306"/>
      <c r="F60" s="306"/>
      <c r="G60" s="306"/>
    </row>
    <row r="61" spans="1:7" ht="6" customHeight="1" x14ac:dyDescent="0.2"/>
  </sheetData>
  <mergeCells count="38">
    <mergeCell ref="B57:C57"/>
    <mergeCell ref="B58:C58"/>
    <mergeCell ref="B60:G60"/>
    <mergeCell ref="F47:G47"/>
    <mergeCell ref="B49:C49"/>
    <mergeCell ref="B50:C50"/>
    <mergeCell ref="B51:C51"/>
    <mergeCell ref="B52:C52"/>
    <mergeCell ref="B38:C38"/>
    <mergeCell ref="B39:C39"/>
    <mergeCell ref="B44:C44"/>
    <mergeCell ref="B45:C45"/>
    <mergeCell ref="D47:E47"/>
    <mergeCell ref="D34:E34"/>
    <mergeCell ref="F34:G34"/>
    <mergeCell ref="B35:C35"/>
    <mergeCell ref="B36:C36"/>
    <mergeCell ref="B37:C37"/>
    <mergeCell ref="B24:C24"/>
    <mergeCell ref="B25:C25"/>
    <mergeCell ref="B26:C26"/>
    <mergeCell ref="B31:C31"/>
    <mergeCell ref="B32:C32"/>
    <mergeCell ref="B19:C19"/>
    <mergeCell ref="D21:E21"/>
    <mergeCell ref="F21:G21"/>
    <mergeCell ref="B22:C22"/>
    <mergeCell ref="B23:C23"/>
    <mergeCell ref="B10:C10"/>
    <mergeCell ref="B11:C11"/>
    <mergeCell ref="B12:C12"/>
    <mergeCell ref="B13:C13"/>
    <mergeCell ref="B18:C18"/>
    <mergeCell ref="B4:G4"/>
    <mergeCell ref="B5:D5"/>
    <mergeCell ref="D8:E8"/>
    <mergeCell ref="F8:G8"/>
    <mergeCell ref="B9:C9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2. Quartal 2020</v>
      </c>
      <c r="C5" s="306"/>
      <c r="D5" s="306"/>
      <c r="E5" s="3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Q2 2020</v>
      </c>
      <c r="E7" s="76" t="str">
        <f>AktQuartKurz&amp;" "&amp;(AktJahr-1)</f>
        <v>Q2 2019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580</v>
      </c>
      <c r="E9" s="80">
        <v>400.7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160.69999999999999</v>
      </c>
      <c r="E10" s="80">
        <v>135.6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957.6</v>
      </c>
      <c r="E11" s="80">
        <v>1172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13746.1</v>
      </c>
      <c r="E12" s="80">
        <v>12940.8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15444.400000000001</v>
      </c>
      <c r="E13" s="83">
        <f>SUM(E9:E12)</f>
        <v>14649.099999999999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2. Quartal 2020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Q2 2020</v>
      </c>
      <c r="E19" s="76" t="str">
        <f>AktQuartKurz&amp;" "&amp;(AktJahr-1)</f>
        <v>Q2 2019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4896.5</v>
      </c>
      <c r="E21" s="70">
        <v>4314.1000000000004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10800.1</v>
      </c>
      <c r="E22" s="83">
        <v>9170.3000000000011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19141.099999999999</v>
      </c>
      <c r="E23" s="88">
        <v>8866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34837.699999999997</v>
      </c>
      <c r="E24" s="83">
        <f>SUM(E21:E23)</f>
        <v>22350.400000000001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customHeight="1" x14ac:dyDescent="0.2">
      <c r="B28" s="314" t="s">
        <v>49</v>
      </c>
      <c r="C28" s="315"/>
      <c r="D28" s="315"/>
      <c r="E28" s="315"/>
    </row>
    <row r="29" spans="1:257" s="84" customFormat="1" ht="12.75" customHeight="1" x14ac:dyDescent="0.2">
      <c r="B29" s="314" t="str">
        <f>UebInstitutQuartal</f>
        <v>2. Quartal 2020</v>
      </c>
      <c r="C29" s="315"/>
      <c r="D29" s="315"/>
      <c r="E29" s="315"/>
    </row>
    <row r="30" spans="1:257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customHeight="1" x14ac:dyDescent="0.2">
      <c r="A31" s="18">
        <v>2</v>
      </c>
      <c r="B31" s="75" t="s">
        <v>39</v>
      </c>
      <c r="C31" s="75"/>
      <c r="D31" s="85" t="str">
        <f>AktQuartKurz&amp;" "&amp;AktJahr</f>
        <v>Q2 2020</v>
      </c>
      <c r="E31" s="76" t="str">
        <f>AktQuartKurz&amp;" "&amp;(AktJahr-1)</f>
        <v>Q2 2019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customHeight="1" x14ac:dyDescent="0.2">
      <c r="B40" s="314" t="s">
        <v>53</v>
      </c>
      <c r="C40" s="315"/>
      <c r="D40" s="315"/>
      <c r="E40" s="315"/>
    </row>
    <row r="41" spans="1:257" s="84" customFormat="1" ht="12.75" customHeight="1" x14ac:dyDescent="0.2">
      <c r="B41" s="314" t="str">
        <f>UebInstitutQuartal</f>
        <v>2. Quartal 2020</v>
      </c>
      <c r="C41" s="315"/>
      <c r="D41" s="315"/>
      <c r="E41" s="315"/>
    </row>
    <row r="42" spans="1:257" ht="12.75" customHeight="1" x14ac:dyDescent="0.2">
      <c r="A42" s="2"/>
      <c r="B42" s="2"/>
      <c r="C42" s="2"/>
      <c r="D42" s="2"/>
      <c r="E42" s="2"/>
    </row>
    <row r="43" spans="1:257" ht="12.75" customHeight="1" x14ac:dyDescent="0.2">
      <c r="A43" s="18">
        <v>3</v>
      </c>
      <c r="B43" s="75" t="s">
        <v>39</v>
      </c>
      <c r="C43" s="75"/>
      <c r="D43" s="76" t="str">
        <f>AktQuartKurz&amp;" "&amp;AktJahr</f>
        <v>Q2 2020</v>
      </c>
      <c r="E43" s="76" t="str">
        <f>AktQuartKurz&amp;" "&amp;(AktJahr-1)</f>
        <v>Q2 2019</v>
      </c>
    </row>
    <row r="44" spans="1:257" ht="12.75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13" t="str">
        <f>IF(INT(AktJahrMonat)&gt;=201606,"","Hinweis: Die Größengruppen von Öffentlichen Pfandbriefen werden erst ab Q2 2015 erfasst.")</f>
        <v/>
      </c>
      <c r="C52" s="306"/>
      <c r="D52" s="306"/>
      <c r="E52" s="306"/>
    </row>
    <row r="53" spans="2:5" ht="20.100000000000001" customHeight="1" x14ac:dyDescent="0.2">
      <c r="B53" s="313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6"/>
      <c r="D53" s="306"/>
      <c r="E53" s="306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2. Quartal 2020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2.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2020</v>
      </c>
      <c r="E16" s="125">
        <f t="shared" ref="E16:E47" si="0">F16+L16</f>
        <v>15444.399999999998</v>
      </c>
      <c r="F16" s="125">
        <f t="shared" ref="F16:F47" si="1">SUM(G16:K16)</f>
        <v>4057.2</v>
      </c>
      <c r="G16" s="125">
        <v>152.19999999999999</v>
      </c>
      <c r="H16" s="125">
        <v>356.4</v>
      </c>
      <c r="I16" s="125">
        <v>3547.9</v>
      </c>
      <c r="J16" s="125">
        <v>0</v>
      </c>
      <c r="K16" s="125">
        <v>0.70000000000000007</v>
      </c>
      <c r="L16" s="125">
        <f t="shared" ref="L16:L47" si="2">SUM(M16:R16)</f>
        <v>11387.199999999999</v>
      </c>
      <c r="M16" s="125">
        <v>6672.8</v>
      </c>
      <c r="N16" s="125">
        <v>3351.1</v>
      </c>
      <c r="O16" s="125">
        <v>244.5</v>
      </c>
      <c r="P16" s="125">
        <v>1041.3</v>
      </c>
      <c r="Q16" s="125">
        <v>0</v>
      </c>
      <c r="R16" s="125">
        <v>77.5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2019</v>
      </c>
      <c r="E17" s="127">
        <f t="shared" si="0"/>
        <v>14649.1</v>
      </c>
      <c r="F17" s="127">
        <f t="shared" si="1"/>
        <v>3625.4</v>
      </c>
      <c r="G17" s="127">
        <v>111.2</v>
      </c>
      <c r="H17" s="127">
        <v>233.1</v>
      </c>
      <c r="I17" s="127">
        <v>3280.6</v>
      </c>
      <c r="J17" s="127">
        <v>0</v>
      </c>
      <c r="K17" s="127">
        <v>0.5</v>
      </c>
      <c r="L17" s="127">
        <f t="shared" si="2"/>
        <v>11023.7</v>
      </c>
      <c r="M17" s="127">
        <v>6132.5</v>
      </c>
      <c r="N17" s="127">
        <v>3571.8</v>
      </c>
      <c r="O17" s="127">
        <v>172.1</v>
      </c>
      <c r="P17" s="127">
        <v>1091.2</v>
      </c>
      <c r="Q17" s="127">
        <v>0</v>
      </c>
      <c r="R17" s="127">
        <v>56.1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2020</v>
      </c>
      <c r="E18" s="125">
        <f t="shared" si="0"/>
        <v>8322.6999999999989</v>
      </c>
      <c r="F18" s="125">
        <f t="shared" si="1"/>
        <v>2800.4999999999995</v>
      </c>
      <c r="G18" s="125">
        <v>152.19999999999999</v>
      </c>
      <c r="H18" s="125">
        <v>356.4</v>
      </c>
      <c r="I18" s="125">
        <v>2291.1999999999998</v>
      </c>
      <c r="J18" s="125">
        <v>0</v>
      </c>
      <c r="K18" s="125">
        <v>0.70000000000000007</v>
      </c>
      <c r="L18" s="125">
        <f t="shared" si="2"/>
        <v>5522.2</v>
      </c>
      <c r="M18" s="125">
        <v>2596.4</v>
      </c>
      <c r="N18" s="125">
        <v>1817.4</v>
      </c>
      <c r="O18" s="125">
        <v>244.5</v>
      </c>
      <c r="P18" s="125">
        <v>803</v>
      </c>
      <c r="Q18" s="125">
        <v>0</v>
      </c>
      <c r="R18" s="125">
        <v>60.9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2019</v>
      </c>
      <c r="E19" s="127">
        <f t="shared" si="0"/>
        <v>8034.7000000000007</v>
      </c>
      <c r="F19" s="127">
        <f t="shared" si="1"/>
        <v>2459.9</v>
      </c>
      <c r="G19" s="127">
        <v>111.2</v>
      </c>
      <c r="H19" s="127">
        <v>233.1</v>
      </c>
      <c r="I19" s="127">
        <v>2115.1</v>
      </c>
      <c r="J19" s="127">
        <v>0</v>
      </c>
      <c r="K19" s="127">
        <v>0.5</v>
      </c>
      <c r="L19" s="127">
        <f t="shared" si="2"/>
        <v>5574.8000000000011</v>
      </c>
      <c r="M19" s="127">
        <v>2278.9</v>
      </c>
      <c r="N19" s="127">
        <v>2306.3000000000002</v>
      </c>
      <c r="O19" s="127">
        <v>172.1</v>
      </c>
      <c r="P19" s="127">
        <v>761.4</v>
      </c>
      <c r="Q19" s="127">
        <v>0</v>
      </c>
      <c r="R19" s="127">
        <v>56.1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2020</v>
      </c>
      <c r="E20" s="125">
        <f t="shared" si="0"/>
        <v>107.8</v>
      </c>
      <c r="F20" s="125">
        <f t="shared" si="1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si="2"/>
        <v>107.8</v>
      </c>
      <c r="M20" s="125">
        <v>107.8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2019</v>
      </c>
      <c r="E21" s="127">
        <f t="shared" si="0"/>
        <v>112.5</v>
      </c>
      <c r="F21" s="127">
        <f t="shared" si="1"/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f t="shared" si="2"/>
        <v>112.5</v>
      </c>
      <c r="M21" s="127">
        <v>112.5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customHeight="1" x14ac:dyDescent="0.2">
      <c r="B22" s="129" t="s">
        <v>80</v>
      </c>
      <c r="C22" s="123" t="s">
        <v>81</v>
      </c>
      <c r="D22" s="124" t="str">
        <f>$D$16</f>
        <v>Jahr 2020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customHeight="1" x14ac:dyDescent="0.2">
      <c r="B23" s="2"/>
      <c r="C23" s="119"/>
      <c r="D23" s="119" t="str">
        <f>$D$17</f>
        <v>Jahr 2019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customHeight="1" x14ac:dyDescent="0.2">
      <c r="B24" s="129" t="s">
        <v>82</v>
      </c>
      <c r="C24" s="123" t="s">
        <v>83</v>
      </c>
      <c r="D24" s="124" t="str">
        <f>$D$16</f>
        <v>Jahr 2020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customHeight="1" x14ac:dyDescent="0.2">
      <c r="B25" s="2"/>
      <c r="C25" s="119"/>
      <c r="D25" s="119" t="str">
        <f>$D$17</f>
        <v>Jahr 2019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customHeight="1" x14ac:dyDescent="0.2">
      <c r="B26" s="129" t="s">
        <v>84</v>
      </c>
      <c r="C26" s="123" t="s">
        <v>85</v>
      </c>
      <c r="D26" s="124" t="str">
        <f>$D$16</f>
        <v>Jahr 2020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customHeight="1" x14ac:dyDescent="0.2">
      <c r="B27" s="2"/>
      <c r="C27" s="119"/>
      <c r="D27" s="119" t="str">
        <f>$D$17</f>
        <v>Jahr 2019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customHeight="1" x14ac:dyDescent="0.2">
      <c r="B28" s="129" t="s">
        <v>86</v>
      </c>
      <c r="C28" s="123" t="s">
        <v>87</v>
      </c>
      <c r="D28" s="124" t="str">
        <f>$D$16</f>
        <v>Jahr 2020</v>
      </c>
      <c r="E28" s="125">
        <f t="shared" si="0"/>
        <v>259.2</v>
      </c>
      <c r="F28" s="125">
        <f t="shared" si="1"/>
        <v>12.2</v>
      </c>
      <c r="G28" s="125">
        <v>0</v>
      </c>
      <c r="H28" s="125">
        <v>0</v>
      </c>
      <c r="I28" s="125">
        <v>12.2</v>
      </c>
      <c r="J28" s="125">
        <v>0</v>
      </c>
      <c r="K28" s="125">
        <v>0</v>
      </c>
      <c r="L28" s="125">
        <f t="shared" si="2"/>
        <v>247</v>
      </c>
      <c r="M28" s="125">
        <v>70.600000000000009</v>
      </c>
      <c r="N28" s="125">
        <v>129.19999999999999</v>
      </c>
      <c r="O28" s="125">
        <v>0</v>
      </c>
      <c r="P28" s="125">
        <v>47.2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customHeight="1" x14ac:dyDescent="0.2">
      <c r="B29" s="2"/>
      <c r="C29" s="119"/>
      <c r="D29" s="119" t="str">
        <f>$D$17</f>
        <v>Jahr 2019</v>
      </c>
      <c r="E29" s="127">
        <f t="shared" si="0"/>
        <v>136.9</v>
      </c>
      <c r="F29" s="127">
        <f t="shared" si="1"/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f t="shared" si="2"/>
        <v>136.9</v>
      </c>
      <c r="M29" s="127">
        <v>56.2</v>
      </c>
      <c r="N29" s="127">
        <v>33.6</v>
      </c>
      <c r="O29" s="127">
        <v>0</v>
      </c>
      <c r="P29" s="127">
        <v>47.1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2020</v>
      </c>
      <c r="E30" s="125">
        <f t="shared" si="0"/>
        <v>761.2</v>
      </c>
      <c r="F30" s="125">
        <f t="shared" si="1"/>
        <v>16</v>
      </c>
      <c r="G30" s="125">
        <v>0</v>
      </c>
      <c r="H30" s="125">
        <v>0</v>
      </c>
      <c r="I30" s="125">
        <v>16</v>
      </c>
      <c r="J30" s="125">
        <v>0</v>
      </c>
      <c r="K30" s="125">
        <v>0</v>
      </c>
      <c r="L30" s="125">
        <f t="shared" si="2"/>
        <v>745.2</v>
      </c>
      <c r="M30" s="125">
        <v>585.30000000000007</v>
      </c>
      <c r="N30" s="125">
        <v>147.9</v>
      </c>
      <c r="O30" s="125">
        <v>0</v>
      </c>
      <c r="P30" s="125">
        <v>12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2019</v>
      </c>
      <c r="E31" s="127">
        <f t="shared" si="0"/>
        <v>891.80000000000007</v>
      </c>
      <c r="F31" s="127">
        <f t="shared" si="1"/>
        <v>16</v>
      </c>
      <c r="G31" s="127">
        <v>0</v>
      </c>
      <c r="H31" s="127">
        <v>0</v>
      </c>
      <c r="I31" s="127">
        <v>16</v>
      </c>
      <c r="J31" s="127">
        <v>0</v>
      </c>
      <c r="K31" s="127">
        <v>0</v>
      </c>
      <c r="L31" s="127">
        <f t="shared" si="2"/>
        <v>875.80000000000007</v>
      </c>
      <c r="M31" s="127">
        <v>697.7</v>
      </c>
      <c r="N31" s="127">
        <v>97.4</v>
      </c>
      <c r="O31" s="127">
        <v>0</v>
      </c>
      <c r="P31" s="127">
        <v>80.7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customHeight="1" x14ac:dyDescent="0.2">
      <c r="B32" s="14" t="s">
        <v>90</v>
      </c>
      <c r="C32" s="123" t="s">
        <v>91</v>
      </c>
      <c r="D32" s="124" t="str">
        <f>$D$16</f>
        <v>Jahr 2020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customHeight="1" x14ac:dyDescent="0.2">
      <c r="B33" s="2"/>
      <c r="C33" s="119"/>
      <c r="D33" s="119" t="str">
        <f>$D$17</f>
        <v>Jahr 2019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2020</v>
      </c>
      <c r="E34" s="125">
        <f t="shared" si="0"/>
        <v>911.5</v>
      </c>
      <c r="F34" s="125">
        <f t="shared" si="1"/>
        <v>11.3</v>
      </c>
      <c r="G34" s="125">
        <v>0</v>
      </c>
      <c r="H34" s="125">
        <v>0</v>
      </c>
      <c r="I34" s="125">
        <v>11.3</v>
      </c>
      <c r="J34" s="125">
        <v>0</v>
      </c>
      <c r="K34" s="125">
        <v>0</v>
      </c>
      <c r="L34" s="125">
        <f t="shared" si="2"/>
        <v>900.2</v>
      </c>
      <c r="M34" s="125">
        <v>594.6</v>
      </c>
      <c r="N34" s="125">
        <v>183.1</v>
      </c>
      <c r="O34" s="125">
        <v>0</v>
      </c>
      <c r="P34" s="125">
        <v>122.5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2019</v>
      </c>
      <c r="E35" s="127">
        <f t="shared" si="0"/>
        <v>950</v>
      </c>
      <c r="F35" s="127">
        <f t="shared" si="1"/>
        <v>7.9</v>
      </c>
      <c r="G35" s="127">
        <v>0</v>
      </c>
      <c r="H35" s="127">
        <v>0</v>
      </c>
      <c r="I35" s="127">
        <v>7.9</v>
      </c>
      <c r="J35" s="127">
        <v>0</v>
      </c>
      <c r="K35" s="127">
        <v>0</v>
      </c>
      <c r="L35" s="127">
        <f t="shared" si="2"/>
        <v>942.1</v>
      </c>
      <c r="M35" s="127">
        <v>587.9</v>
      </c>
      <c r="N35" s="127">
        <v>186.3</v>
      </c>
      <c r="O35" s="127">
        <v>0</v>
      </c>
      <c r="P35" s="127">
        <v>167.9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customHeight="1" x14ac:dyDescent="0.2">
      <c r="B36" s="14" t="s">
        <v>94</v>
      </c>
      <c r="C36" s="123" t="s">
        <v>95</v>
      </c>
      <c r="D36" s="124" t="str">
        <f>$D$16</f>
        <v>Jahr 2020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customHeight="1" x14ac:dyDescent="0.2">
      <c r="B37" s="2"/>
      <c r="C37" s="119"/>
      <c r="D37" s="119" t="str">
        <f>$D$17</f>
        <v>Jahr 2019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2020</v>
      </c>
      <c r="E38" s="125">
        <f t="shared" si="0"/>
        <v>0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2019</v>
      </c>
      <c r="E39" s="127">
        <f t="shared" si="0"/>
        <v>0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customHeight="1" x14ac:dyDescent="0.2">
      <c r="B40" s="14" t="s">
        <v>98</v>
      </c>
      <c r="C40" s="123" t="s">
        <v>99</v>
      </c>
      <c r="D40" s="124" t="str">
        <f>$D$16</f>
        <v>Jahr 2020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customHeight="1" x14ac:dyDescent="0.2">
      <c r="B41" s="2"/>
      <c r="C41" s="119"/>
      <c r="D41" s="119" t="str">
        <f>$D$17</f>
        <v>Jahr 2019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customHeight="1" x14ac:dyDescent="0.2">
      <c r="B42" s="14" t="s">
        <v>100</v>
      </c>
      <c r="C42" s="123" t="s">
        <v>101</v>
      </c>
      <c r="D42" s="124" t="str">
        <f>$D$16</f>
        <v>Jahr 2020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customHeight="1" x14ac:dyDescent="0.2">
      <c r="B43" s="2"/>
      <c r="C43" s="119"/>
      <c r="D43" s="119" t="str">
        <f>$D$17</f>
        <v>Jahr 2019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2020</v>
      </c>
      <c r="E44" s="125">
        <f t="shared" si="0"/>
        <v>192.1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192.1</v>
      </c>
      <c r="M44" s="125">
        <v>192.1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2019</v>
      </c>
      <c r="E45" s="127">
        <f t="shared" si="0"/>
        <v>70.2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70.2</v>
      </c>
      <c r="M45" s="127">
        <v>70.2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customHeight="1" x14ac:dyDescent="0.2">
      <c r="B46" s="14" t="s">
        <v>104</v>
      </c>
      <c r="C46" s="123" t="s">
        <v>105</v>
      </c>
      <c r="D46" s="124" t="str">
        <f>$D$16</f>
        <v>Jahr 2020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customHeight="1" x14ac:dyDescent="0.2">
      <c r="B47" s="2"/>
      <c r="C47" s="119"/>
      <c r="D47" s="119" t="str">
        <f>$D$17</f>
        <v>Jahr 2019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2020</v>
      </c>
      <c r="E48" s="125">
        <f t="shared" ref="E48:E79" si="3">F48+L48</f>
        <v>499.90000000000003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499.90000000000003</v>
      </c>
      <c r="M48" s="125">
        <v>283</v>
      </c>
      <c r="N48" s="125">
        <v>176.1</v>
      </c>
      <c r="O48" s="125">
        <v>0</v>
      </c>
      <c r="P48" s="125">
        <v>24.2</v>
      </c>
      <c r="Q48" s="125">
        <v>0</v>
      </c>
      <c r="R48" s="125">
        <v>16.600000000000001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2019</v>
      </c>
      <c r="E49" s="127">
        <f t="shared" si="3"/>
        <v>283.3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283.3</v>
      </c>
      <c r="M49" s="127">
        <v>107.2</v>
      </c>
      <c r="N49" s="127">
        <v>176.1</v>
      </c>
      <c r="O49" s="127">
        <v>0</v>
      </c>
      <c r="P49" s="127">
        <v>0</v>
      </c>
      <c r="Q49" s="127">
        <v>0</v>
      </c>
      <c r="R49" s="127">
        <v>0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2020</v>
      </c>
      <c r="E50" s="125">
        <f t="shared" si="3"/>
        <v>120.4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120.4</v>
      </c>
      <c r="M50" s="125">
        <v>85.5</v>
      </c>
      <c r="N50" s="125">
        <v>34.9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2019</v>
      </c>
      <c r="E51" s="127">
        <f t="shared" si="3"/>
        <v>106.8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106.8</v>
      </c>
      <c r="M51" s="127">
        <v>0</v>
      </c>
      <c r="N51" s="127">
        <v>106.8</v>
      </c>
      <c r="O51" s="127">
        <v>0</v>
      </c>
      <c r="P51" s="127">
        <v>0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2020</v>
      </c>
      <c r="E52" s="125">
        <f t="shared" si="3"/>
        <v>1066.1000000000001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1066.1000000000001</v>
      </c>
      <c r="M52" s="125">
        <v>451.3</v>
      </c>
      <c r="N52" s="125">
        <v>614.80000000000007</v>
      </c>
      <c r="O52" s="125">
        <v>0</v>
      </c>
      <c r="P52" s="125">
        <v>0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2019</v>
      </c>
      <c r="E53" s="127">
        <f t="shared" si="3"/>
        <v>944.6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944.6</v>
      </c>
      <c r="M53" s="127">
        <v>527.5</v>
      </c>
      <c r="N53" s="127">
        <v>417.1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customHeight="1" x14ac:dyDescent="0.2">
      <c r="B54" s="14" t="s">
        <v>112</v>
      </c>
      <c r="C54" s="123" t="s">
        <v>113</v>
      </c>
      <c r="D54" s="124" t="str">
        <f>$D$16</f>
        <v>Jahr 2020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customHeight="1" x14ac:dyDescent="0.2">
      <c r="B55" s="2"/>
      <c r="C55" s="119"/>
      <c r="D55" s="119" t="str">
        <f>$D$17</f>
        <v>Jahr 2019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customHeight="1" x14ac:dyDescent="0.2">
      <c r="B56" s="14" t="s">
        <v>114</v>
      </c>
      <c r="C56" s="123" t="s">
        <v>115</v>
      </c>
      <c r="D56" s="124" t="str">
        <f>$D$16</f>
        <v>Jahr 2020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customHeight="1" x14ac:dyDescent="0.2">
      <c r="B57" s="2"/>
      <c r="C57" s="119"/>
      <c r="D57" s="119" t="str">
        <f>$D$17</f>
        <v>Jahr 2019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customHeight="1" x14ac:dyDescent="0.2">
      <c r="B58" s="14" t="s">
        <v>116</v>
      </c>
      <c r="C58" s="123" t="s">
        <v>117</v>
      </c>
      <c r="D58" s="124" t="str">
        <f>$D$16</f>
        <v>Jahr 2020</v>
      </c>
      <c r="E58" s="125">
        <f t="shared" si="3"/>
        <v>228.20000000000002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228.20000000000002</v>
      </c>
      <c r="M58" s="125">
        <v>113.6</v>
      </c>
      <c r="N58" s="125">
        <v>82.2</v>
      </c>
      <c r="O58" s="125">
        <v>0</v>
      </c>
      <c r="P58" s="125">
        <v>32.4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customHeight="1" x14ac:dyDescent="0.2">
      <c r="B59" s="2"/>
      <c r="C59" s="119"/>
      <c r="D59" s="119" t="str">
        <f>$D$17</f>
        <v>Jahr 2019</v>
      </c>
      <c r="E59" s="127">
        <f t="shared" si="3"/>
        <v>184.29999999999998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184.29999999999998</v>
      </c>
      <c r="M59" s="127">
        <v>85.8</v>
      </c>
      <c r="N59" s="127">
        <v>64.400000000000006</v>
      </c>
      <c r="O59" s="127">
        <v>0</v>
      </c>
      <c r="P59" s="127">
        <v>34.1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2020</v>
      </c>
      <c r="E60" s="125">
        <f t="shared" si="3"/>
        <v>0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2019</v>
      </c>
      <c r="E61" s="127">
        <f t="shared" si="3"/>
        <v>0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customHeight="1" x14ac:dyDescent="0.2">
      <c r="B62" s="14" t="s">
        <v>120</v>
      </c>
      <c r="C62" s="123" t="s">
        <v>121</v>
      </c>
      <c r="D62" s="124" t="str">
        <f>$D$16</f>
        <v>Jahr 2020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customHeight="1" x14ac:dyDescent="0.2">
      <c r="B63" s="2"/>
      <c r="C63" s="119"/>
      <c r="D63" s="119" t="str">
        <f>$D$17</f>
        <v>Jahr 2019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2020</v>
      </c>
      <c r="E64" s="125">
        <f t="shared" si="3"/>
        <v>0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2019</v>
      </c>
      <c r="E65" s="127">
        <f t="shared" si="3"/>
        <v>0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2020</v>
      </c>
      <c r="E66" s="125">
        <f t="shared" si="3"/>
        <v>122.3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122.3</v>
      </c>
      <c r="M66" s="125">
        <v>70</v>
      </c>
      <c r="N66" s="125">
        <v>52.3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2019</v>
      </c>
      <c r="E67" s="127">
        <f t="shared" si="3"/>
        <v>69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69</v>
      </c>
      <c r="M67" s="127">
        <v>16.7</v>
      </c>
      <c r="N67" s="127">
        <v>52.3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customHeight="1" x14ac:dyDescent="0.2">
      <c r="B68" s="14" t="s">
        <v>126</v>
      </c>
      <c r="C68" s="123" t="s">
        <v>127</v>
      </c>
      <c r="D68" s="124" t="str">
        <f>$D$16</f>
        <v>Jahr 2020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customHeight="1" x14ac:dyDescent="0.2">
      <c r="B69" s="2"/>
      <c r="C69" s="119"/>
      <c r="D69" s="119" t="str">
        <f>$D$17</f>
        <v>Jahr 2019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customHeight="1" x14ac:dyDescent="0.2">
      <c r="B70" s="14" t="s">
        <v>128</v>
      </c>
      <c r="C70" s="123" t="s">
        <v>129</v>
      </c>
      <c r="D70" s="124" t="str">
        <f>$D$16</f>
        <v>Jahr 2020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customHeight="1" x14ac:dyDescent="0.2">
      <c r="B71" s="2"/>
      <c r="C71" s="119"/>
      <c r="D71" s="119" t="str">
        <f>$D$17</f>
        <v>Jahr 2019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customHeight="1" x14ac:dyDescent="0.2">
      <c r="B72" s="14" t="s">
        <v>130</v>
      </c>
      <c r="C72" s="123" t="s">
        <v>131</v>
      </c>
      <c r="D72" s="124" t="str">
        <f>$D$16</f>
        <v>Jahr 2020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customHeight="1" x14ac:dyDescent="0.2">
      <c r="B73" s="2"/>
      <c r="C73" s="119"/>
      <c r="D73" s="119" t="str">
        <f>$D$17</f>
        <v>Jahr 2019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customHeight="1" x14ac:dyDescent="0.2">
      <c r="B74" s="14" t="s">
        <v>132</v>
      </c>
      <c r="C74" s="123" t="s">
        <v>133</v>
      </c>
      <c r="D74" s="124" t="str">
        <f>$D$16</f>
        <v>Jahr 2020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customHeight="1" x14ac:dyDescent="0.2">
      <c r="B75" s="2"/>
      <c r="C75" s="119"/>
      <c r="D75" s="119" t="str">
        <f>$D$17</f>
        <v>Jahr 2019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customHeight="1" x14ac:dyDescent="0.2">
      <c r="B76" s="14" t="s">
        <v>134</v>
      </c>
      <c r="C76" s="123" t="s">
        <v>135</v>
      </c>
      <c r="D76" s="124" t="str">
        <f>$D$16</f>
        <v>Jahr 2020</v>
      </c>
      <c r="E76" s="125">
        <f t="shared" si="3"/>
        <v>58.8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58.8</v>
      </c>
      <c r="M76" s="125">
        <v>58.8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customHeight="1" x14ac:dyDescent="0.2">
      <c r="B77" s="2"/>
      <c r="C77" s="119"/>
      <c r="D77" s="119" t="str">
        <f>$D$17</f>
        <v>Jahr 2019</v>
      </c>
      <c r="E77" s="127">
        <f t="shared" si="3"/>
        <v>0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2020</v>
      </c>
      <c r="E78" s="125">
        <f t="shared" si="3"/>
        <v>0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2019</v>
      </c>
      <c r="E79" s="127">
        <f t="shared" si="3"/>
        <v>0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customHeight="1" x14ac:dyDescent="0.2">
      <c r="B80" s="14" t="s">
        <v>138</v>
      </c>
      <c r="C80" s="123" t="s">
        <v>139</v>
      </c>
      <c r="D80" s="124" t="str">
        <f>$D$16</f>
        <v>Jahr 2020</v>
      </c>
      <c r="E80" s="125">
        <f t="shared" ref="E80:E111" si="6">F80+L80</f>
        <v>0</v>
      </c>
      <c r="F80" s="125">
        <f t="shared" ref="F80:F11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11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customHeight="1" x14ac:dyDescent="0.2">
      <c r="B81" s="2"/>
      <c r="C81" s="119"/>
      <c r="D81" s="119" t="str">
        <f>$D$17</f>
        <v>Jahr 2019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customHeight="1" x14ac:dyDescent="0.2">
      <c r="B82" s="14" t="s">
        <v>140</v>
      </c>
      <c r="C82" s="123" t="s">
        <v>141</v>
      </c>
      <c r="D82" s="124" t="str">
        <f>$D$16</f>
        <v>Jahr 2020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customHeight="1" x14ac:dyDescent="0.2">
      <c r="B83" s="2"/>
      <c r="C83" s="119"/>
      <c r="D83" s="119" t="str">
        <f>$D$17</f>
        <v>Jahr 2019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2020</v>
      </c>
      <c r="E84" s="125">
        <f t="shared" si="6"/>
        <v>2794.2</v>
      </c>
      <c r="F84" s="125">
        <f t="shared" si="7"/>
        <v>1217.2</v>
      </c>
      <c r="G84" s="125">
        <v>0</v>
      </c>
      <c r="H84" s="125">
        <v>0</v>
      </c>
      <c r="I84" s="125">
        <v>1217.2</v>
      </c>
      <c r="J84" s="125">
        <v>0</v>
      </c>
      <c r="K84" s="125">
        <v>0</v>
      </c>
      <c r="L84" s="125">
        <f t="shared" si="8"/>
        <v>1577</v>
      </c>
      <c r="M84" s="125">
        <v>1463.8</v>
      </c>
      <c r="N84" s="125">
        <v>113.2</v>
      </c>
      <c r="O84" s="125">
        <v>0</v>
      </c>
      <c r="P84" s="125">
        <v>0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2019</v>
      </c>
      <c r="E85" s="127">
        <f t="shared" si="6"/>
        <v>2865</v>
      </c>
      <c r="F85" s="127">
        <f t="shared" si="7"/>
        <v>1141.5999999999999</v>
      </c>
      <c r="G85" s="127">
        <v>0</v>
      </c>
      <c r="H85" s="127">
        <v>0</v>
      </c>
      <c r="I85" s="127">
        <v>1141.5999999999999</v>
      </c>
      <c r="J85" s="127">
        <v>0</v>
      </c>
      <c r="K85" s="127">
        <v>0</v>
      </c>
      <c r="L85" s="127">
        <f t="shared" si="8"/>
        <v>1723.4</v>
      </c>
      <c r="M85" s="127">
        <v>1591.9</v>
      </c>
      <c r="N85" s="127">
        <v>131.5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customHeight="1" x14ac:dyDescent="0.2">
      <c r="B86" s="14" t="s">
        <v>144</v>
      </c>
      <c r="C86" s="123" t="s">
        <v>145</v>
      </c>
      <c r="D86" s="124" t="str">
        <f>$D$16</f>
        <v>Jahr 2020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customHeight="1" x14ac:dyDescent="0.2">
      <c r="B87" s="2"/>
      <c r="C87" s="119"/>
      <c r="D87" s="119" t="str">
        <f>$D$17</f>
        <v>Jahr 2019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customHeight="1" x14ac:dyDescent="0.2">
      <c r="B88" s="14" t="s">
        <v>146</v>
      </c>
      <c r="C88" s="123" t="s">
        <v>147</v>
      </c>
      <c r="D88" s="124" t="str">
        <f>$D$16</f>
        <v>Jahr 2020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customHeight="1" x14ac:dyDescent="0.2">
      <c r="B89" s="2"/>
      <c r="C89" s="119"/>
      <c r="D89" s="119" t="str">
        <f>$D$17</f>
        <v>Jahr 2019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customHeight="1" x14ac:dyDescent="0.2">
      <c r="B90" s="14" t="s">
        <v>148</v>
      </c>
      <c r="C90" s="123" t="s">
        <v>149</v>
      </c>
      <c r="D90" s="124" t="str">
        <f>$D$16</f>
        <v>Jahr 2020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customHeight="1" x14ac:dyDescent="0.2">
      <c r="C91" s="119"/>
      <c r="D91" s="119" t="str">
        <f>$D$17</f>
        <v>Jahr 2019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2.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2.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34837.699999999997</v>
      </c>
      <c r="F12" s="71">
        <v>936.9</v>
      </c>
      <c r="G12" s="162">
        <v>109.9</v>
      </c>
      <c r="H12" s="125">
        <v>13276.8</v>
      </c>
      <c r="I12" s="125">
        <v>9779.6</v>
      </c>
      <c r="J12" s="126">
        <v>4854.4000000000005</v>
      </c>
      <c r="K12" s="162">
        <v>938.6</v>
      </c>
      <c r="L12" s="125">
        <v>2722.7</v>
      </c>
      <c r="M12" s="125">
        <v>3155.7</v>
      </c>
      <c r="N12" s="126">
        <v>0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22350.400000000001</v>
      </c>
      <c r="F13" s="83">
        <v>1005</v>
      </c>
      <c r="G13" s="166">
        <v>0</v>
      </c>
      <c r="H13" s="167">
        <v>5324.7</v>
      </c>
      <c r="I13" s="167">
        <v>8193.7000000000007</v>
      </c>
      <c r="J13" s="168">
        <v>3923</v>
      </c>
      <c r="K13" s="166">
        <v>1007</v>
      </c>
      <c r="L13" s="167">
        <v>800.4</v>
      </c>
      <c r="M13" s="167">
        <v>3101.6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32293.5</v>
      </c>
      <c r="F14" s="83">
        <v>776.9</v>
      </c>
      <c r="G14" s="162">
        <v>51.1</v>
      </c>
      <c r="H14" s="125">
        <v>12787.5</v>
      </c>
      <c r="I14" s="125">
        <v>9779.6</v>
      </c>
      <c r="J14" s="126">
        <v>4824</v>
      </c>
      <c r="K14" s="162">
        <v>778.6</v>
      </c>
      <c r="L14" s="125">
        <v>917</v>
      </c>
      <c r="M14" s="125">
        <v>3155.7</v>
      </c>
      <c r="N14" s="126">
        <v>0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21446.3</v>
      </c>
      <c r="F15" s="83">
        <v>743</v>
      </c>
      <c r="G15" s="166">
        <v>0</v>
      </c>
      <c r="H15" s="167">
        <v>4743.1000000000004</v>
      </c>
      <c r="I15" s="167">
        <v>8193.7000000000007</v>
      </c>
      <c r="J15" s="168">
        <v>3890.9</v>
      </c>
      <c r="K15" s="166">
        <v>745</v>
      </c>
      <c r="L15" s="167">
        <v>772</v>
      </c>
      <c r="M15" s="167">
        <v>3101.6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888.7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888.7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20.5</v>
      </c>
      <c r="F24" s="83">
        <v>0</v>
      </c>
      <c r="G24" s="162">
        <v>0</v>
      </c>
      <c r="H24" s="125">
        <v>20.5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2020</v>
      </c>
      <c r="E26" s="161">
        <f t="shared" si="0"/>
        <v>416.2</v>
      </c>
      <c r="F26" s="83">
        <v>17</v>
      </c>
      <c r="G26" s="162">
        <v>0</v>
      </c>
      <c r="H26" s="125">
        <v>368.8</v>
      </c>
      <c r="I26" s="125">
        <v>0</v>
      </c>
      <c r="J26" s="126">
        <v>30.4</v>
      </c>
      <c r="K26" s="162">
        <v>17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478</v>
      </c>
      <c r="F27" s="83">
        <v>15.2</v>
      </c>
      <c r="G27" s="166">
        <v>0</v>
      </c>
      <c r="H27" s="167">
        <v>430.7</v>
      </c>
      <c r="I27" s="167">
        <v>0</v>
      </c>
      <c r="J27" s="168">
        <v>32.1</v>
      </c>
      <c r="K27" s="166">
        <v>15.2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2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2020</v>
      </c>
      <c r="E30" s="161">
        <f t="shared" si="0"/>
        <v>138.1</v>
      </c>
      <c r="F30" s="83">
        <v>138.1</v>
      </c>
      <c r="G30" s="162">
        <v>0</v>
      </c>
      <c r="H30" s="125">
        <v>0</v>
      </c>
      <c r="I30" s="125">
        <v>0</v>
      </c>
      <c r="J30" s="126">
        <v>0</v>
      </c>
      <c r="K30" s="162">
        <v>138.1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243.6</v>
      </c>
      <c r="F31" s="83">
        <v>243.6</v>
      </c>
      <c r="G31" s="166">
        <v>0</v>
      </c>
      <c r="H31" s="167">
        <v>0</v>
      </c>
      <c r="I31" s="167">
        <v>0</v>
      </c>
      <c r="J31" s="168">
        <v>0</v>
      </c>
      <c r="K31" s="166">
        <v>243.6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2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2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2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2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2" t="s">
        <v>102</v>
      </c>
      <c r="C40" s="123" t="s">
        <v>103</v>
      </c>
      <c r="D40" s="124" t="str">
        <f>$D$12</f>
        <v>Jahr 2020</v>
      </c>
      <c r="E40" s="161">
        <f t="shared" si="0"/>
        <v>2.1</v>
      </c>
      <c r="F40" s="83">
        <v>2.1</v>
      </c>
      <c r="G40" s="162">
        <v>0</v>
      </c>
      <c r="H40" s="125">
        <v>0</v>
      </c>
      <c r="I40" s="125">
        <v>0</v>
      </c>
      <c r="J40" s="126">
        <v>0</v>
      </c>
      <c r="K40" s="162">
        <v>2.1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2019</v>
      </c>
      <c r="E41" s="165">
        <f t="shared" si="0"/>
        <v>3.2</v>
      </c>
      <c r="F41" s="83">
        <v>3.2</v>
      </c>
      <c r="G41" s="166">
        <v>0</v>
      </c>
      <c r="H41" s="167">
        <v>0</v>
      </c>
      <c r="I41" s="167">
        <v>0</v>
      </c>
      <c r="J41" s="168">
        <v>0</v>
      </c>
      <c r="K41" s="166">
        <v>3.2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2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2020</v>
      </c>
      <c r="E46" s="161">
        <f t="shared" si="3"/>
        <v>854.30000000000007</v>
      </c>
      <c r="F46" s="83">
        <v>2.8</v>
      </c>
      <c r="G46" s="162">
        <v>58.8</v>
      </c>
      <c r="H46" s="125">
        <v>0</v>
      </c>
      <c r="I46" s="125">
        <v>0</v>
      </c>
      <c r="J46" s="126">
        <v>0</v>
      </c>
      <c r="K46" s="162">
        <v>2.8</v>
      </c>
      <c r="L46" s="125">
        <v>792.7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2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2" t="s">
        <v>112</v>
      </c>
      <c r="C50" s="123" t="s">
        <v>113</v>
      </c>
      <c r="D50" s="124" t="str">
        <f>$D$12</f>
        <v>Jahr 2020</v>
      </c>
      <c r="E50" s="161">
        <f t="shared" si="3"/>
        <v>100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100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2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2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2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2020</v>
      </c>
      <c r="E60" s="161">
        <f t="shared" si="3"/>
        <v>77.400000000000006</v>
      </c>
      <c r="F60" s="83">
        <v>0</v>
      </c>
      <c r="G60" s="162">
        <v>0</v>
      </c>
      <c r="H60" s="125">
        <v>53.1</v>
      </c>
      <c r="I60" s="125">
        <v>0</v>
      </c>
      <c r="J60" s="126">
        <v>0</v>
      </c>
      <c r="K60" s="162">
        <v>0</v>
      </c>
      <c r="L60" s="125">
        <v>24.3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134.30000000000001</v>
      </c>
      <c r="F61" s="83">
        <v>0</v>
      </c>
      <c r="G61" s="166">
        <v>0</v>
      </c>
      <c r="H61" s="167">
        <v>105.9</v>
      </c>
      <c r="I61" s="167">
        <v>0</v>
      </c>
      <c r="J61" s="168">
        <v>0</v>
      </c>
      <c r="K61" s="166">
        <v>0</v>
      </c>
      <c r="L61" s="167">
        <v>28.4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2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2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2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2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2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2" t="s">
        <v>136</v>
      </c>
      <c r="C74" s="123" t="s">
        <v>137</v>
      </c>
      <c r="D74" s="124" t="str">
        <f>$D$12</f>
        <v>Jahr 2020</v>
      </c>
      <c r="E74" s="161">
        <f t="shared" si="3"/>
        <v>46.9</v>
      </c>
      <c r="F74" s="83">
        <v>0</v>
      </c>
      <c r="G74" s="162">
        <v>0</v>
      </c>
      <c r="H74" s="125">
        <v>46.9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2019</v>
      </c>
      <c r="E75" s="165">
        <f t="shared" si="3"/>
        <v>45</v>
      </c>
      <c r="F75" s="83">
        <v>0</v>
      </c>
      <c r="G75" s="166">
        <v>0</v>
      </c>
      <c r="H75" s="167">
        <v>45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2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2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2. Quartal 2020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2.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2019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2019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2020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2019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2020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2019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2020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2019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2020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2019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2020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2019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2020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2019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14" t="s">
        <v>90</v>
      </c>
      <c r="C28" s="123" t="s">
        <v>91</v>
      </c>
      <c r="D28" s="124" t="str">
        <f>$D$12</f>
        <v>Jahr 2020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2019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2020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2019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14" t="s">
        <v>94</v>
      </c>
      <c r="C32" s="123" t="s">
        <v>95</v>
      </c>
      <c r="D32" s="124" t="str">
        <f>$D$12</f>
        <v>Jahr 2020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2019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14" t="s">
        <v>96</v>
      </c>
      <c r="C34" s="123" t="s">
        <v>97</v>
      </c>
      <c r="D34" s="124" t="str">
        <f>$D$12</f>
        <v>Jahr 2020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2019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14" t="s">
        <v>98</v>
      </c>
      <c r="C36" s="123" t="s">
        <v>99</v>
      </c>
      <c r="D36" s="124" t="str">
        <f>$D$12</f>
        <v>Jahr 2020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2019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14" t="s">
        <v>100</v>
      </c>
      <c r="C38" s="123" t="s">
        <v>101</v>
      </c>
      <c r="D38" s="124" t="str">
        <f>$D$12</f>
        <v>Jahr 2020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2019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14" t="s">
        <v>102</v>
      </c>
      <c r="C40" s="123" t="s">
        <v>103</v>
      </c>
      <c r="D40" s="124" t="str">
        <f>$D$12</f>
        <v>Jahr 2020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2019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14" t="s">
        <v>104</v>
      </c>
      <c r="C42" s="123" t="s">
        <v>105</v>
      </c>
      <c r="D42" s="124" t="str">
        <f>$D$12</f>
        <v>Jahr 2020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2019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2020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2019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2020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2019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14" t="s">
        <v>110</v>
      </c>
      <c r="C48" s="123" t="s">
        <v>111</v>
      </c>
      <c r="D48" s="124" t="str">
        <f>$D$12</f>
        <v>Jahr 2020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2019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14" t="s">
        <v>112</v>
      </c>
      <c r="C50" s="123" t="s">
        <v>113</v>
      </c>
      <c r="D50" s="124" t="str">
        <f>$D$12</f>
        <v>Jahr 2020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2019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14" t="s">
        <v>114</v>
      </c>
      <c r="C52" s="123" t="s">
        <v>115</v>
      </c>
      <c r="D52" s="124" t="str">
        <f>$D$12</f>
        <v>Jahr 2020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2019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2020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2019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14" t="s">
        <v>118</v>
      </c>
      <c r="C56" s="123" t="s">
        <v>119</v>
      </c>
      <c r="D56" s="124" t="str">
        <f>$D$12</f>
        <v>Jahr 2020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2019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14" t="s">
        <v>120</v>
      </c>
      <c r="C58" s="123" t="s">
        <v>121</v>
      </c>
      <c r="D58" s="124" t="str">
        <f>$D$12</f>
        <v>Jahr 2020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2019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2020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2019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14" t="s">
        <v>124</v>
      </c>
      <c r="C62" s="123" t="s">
        <v>125</v>
      </c>
      <c r="D62" s="124" t="str">
        <f>$D$12</f>
        <v>Jahr 2020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2019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2020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2019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14" t="s">
        <v>128</v>
      </c>
      <c r="C66" s="123" t="s">
        <v>129</v>
      </c>
      <c r="D66" s="124" t="str">
        <f>$D$12</f>
        <v>Jahr 2020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2019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14" t="s">
        <v>130</v>
      </c>
      <c r="C68" s="123" t="s">
        <v>131</v>
      </c>
      <c r="D68" s="124" t="str">
        <f>$D$12</f>
        <v>Jahr 2020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2019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14" t="s">
        <v>132</v>
      </c>
      <c r="C70" s="123" t="s">
        <v>133</v>
      </c>
      <c r="D70" s="124" t="str">
        <f>$D$12</f>
        <v>Jahr 2020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2019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14" t="s">
        <v>134</v>
      </c>
      <c r="C72" s="123" t="s">
        <v>135</v>
      </c>
      <c r="D72" s="124" t="str">
        <f>$D$12</f>
        <v>Jahr 2020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2019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14" t="s">
        <v>136</v>
      </c>
      <c r="C74" s="123" t="s">
        <v>137</v>
      </c>
      <c r="D74" s="124" t="str">
        <f>$D$12</f>
        <v>Jahr 2020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2019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14" t="s">
        <v>138</v>
      </c>
      <c r="C76" s="123" t="s">
        <v>139</v>
      </c>
      <c r="D76" s="124" t="str">
        <f>$D$12</f>
        <v>Jahr 2020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2019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2020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2019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2020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2019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14" t="s">
        <v>144</v>
      </c>
      <c r="C82" s="123" t="s">
        <v>145</v>
      </c>
      <c r="D82" s="124" t="str">
        <f>$D$12</f>
        <v>Jahr 2020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2019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2020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2019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s="14" t="s">
        <v>148</v>
      </c>
      <c r="C86" s="123" t="s">
        <v>149</v>
      </c>
      <c r="D86" s="124" t="str">
        <f>$D$12</f>
        <v>Jahr 2020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2019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6"/>
      <c r="E4" s="306"/>
      <c r="F4" s="306"/>
      <c r="G4" s="306"/>
      <c r="H4" s="306"/>
      <c r="I4" s="306"/>
      <c r="J4" s="90"/>
      <c r="M4" s="90"/>
    </row>
    <row r="5" spans="1:13" ht="21.75" customHeight="1" x14ac:dyDescent="0.2">
      <c r="B5" s="2"/>
      <c r="C5" s="326" t="s">
        <v>166</v>
      </c>
      <c r="D5" s="306"/>
      <c r="E5" s="306"/>
      <c r="F5" s="306"/>
      <c r="G5" s="306"/>
      <c r="H5" s="306"/>
      <c r="I5" s="306"/>
      <c r="J5" s="90"/>
      <c r="M5" s="90"/>
    </row>
    <row r="6" spans="1:13" ht="15" customHeight="1" x14ac:dyDescent="0.2">
      <c r="B6" s="2"/>
      <c r="C6" s="89" t="str">
        <f>UebInstitutQuartal</f>
        <v>2. Quartal 2020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2.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>
        <f t="shared" ref="E12:E75" si="0">SUM(F12:G12)</f>
        <v>0</v>
      </c>
      <c r="F12" s="193"/>
      <c r="G12" s="194"/>
      <c r="H12" s="195"/>
      <c r="I12" s="194"/>
    </row>
    <row r="13" spans="1:13" ht="12.75" customHeight="1" x14ac:dyDescent="0.2">
      <c r="B13" s="2"/>
      <c r="C13" s="82"/>
      <c r="D13" s="81" t="str">
        <f>"Jahr "&amp;(AktJahr-1)</f>
        <v>Jahr 2019</v>
      </c>
      <c r="E13" s="196">
        <f t="shared" si="0"/>
        <v>0</v>
      </c>
      <c r="F13" s="197"/>
      <c r="G13" s="198"/>
      <c r="H13" s="199"/>
      <c r="I13" s="198"/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>
        <f t="shared" si="0"/>
        <v>0</v>
      </c>
      <c r="F14" s="193"/>
      <c r="G14" s="194"/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2019</v>
      </c>
      <c r="E15" s="196">
        <f t="shared" si="0"/>
        <v>0</v>
      </c>
      <c r="F15" s="197"/>
      <c r="G15" s="198"/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 t="s">
        <v>170</v>
      </c>
      <c r="D16" s="124" t="str">
        <f>$D$12</f>
        <v>Jahr 2020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2019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171</v>
      </c>
      <c r="C18" s="123" t="s">
        <v>172</v>
      </c>
      <c r="D18" s="124" t="str">
        <f>$D$12</f>
        <v>Jahr 2020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2019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173</v>
      </c>
      <c r="C20" s="123" t="s">
        <v>174</v>
      </c>
      <c r="D20" s="124" t="str">
        <f>$D$12</f>
        <v>Jahr 2020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2019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175</v>
      </c>
      <c r="C22" s="123" t="s">
        <v>176</v>
      </c>
      <c r="D22" s="124" t="str">
        <f>$D$12</f>
        <v>Jahr 2020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2019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177</v>
      </c>
      <c r="C24" s="123" t="s">
        <v>178</v>
      </c>
      <c r="D24" s="124" t="str">
        <f>$D$12</f>
        <v>Jahr 2020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2019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179</v>
      </c>
      <c r="C26" s="123" t="s">
        <v>180</v>
      </c>
      <c r="D26" s="124" t="str">
        <f>$D$12</f>
        <v>Jahr 2020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2019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181</v>
      </c>
      <c r="C28" s="123" t="s">
        <v>182</v>
      </c>
      <c r="D28" s="124" t="str">
        <f>$D$12</f>
        <v>Jahr 2020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2019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183</v>
      </c>
      <c r="C30" s="123" t="s">
        <v>184</v>
      </c>
      <c r="D30" s="124" t="str">
        <f>$D$12</f>
        <v>Jahr 2020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2019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185</v>
      </c>
      <c r="C32" s="123" t="s">
        <v>186</v>
      </c>
      <c r="D32" s="124" t="str">
        <f>$D$12</f>
        <v>Jahr 2020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2019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187</v>
      </c>
      <c r="C34" s="123" t="s">
        <v>188</v>
      </c>
      <c r="D34" s="124" t="str">
        <f>$D$12</f>
        <v>Jahr 2020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2019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189</v>
      </c>
      <c r="C36" s="123" t="s">
        <v>190</v>
      </c>
      <c r="D36" s="124" t="str">
        <f>$D$12</f>
        <v>Jahr 2020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2019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191</v>
      </c>
      <c r="C38" s="123" t="s">
        <v>192</v>
      </c>
      <c r="D38" s="124" t="str">
        <f>$D$12</f>
        <v>Jahr 2020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2019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193</v>
      </c>
      <c r="C40" s="123" t="s">
        <v>194</v>
      </c>
      <c r="D40" s="124" t="str">
        <f>$D$12</f>
        <v>Jahr 2020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2019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195</v>
      </c>
      <c r="C42" s="123" t="s">
        <v>196</v>
      </c>
      <c r="D42" s="124" t="str">
        <f>$D$12</f>
        <v>Jahr 2020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2019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197</v>
      </c>
      <c r="C44" s="123" t="s">
        <v>198</v>
      </c>
      <c r="D44" s="124" t="str">
        <f>$D$12</f>
        <v>Jahr 2020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2019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199</v>
      </c>
      <c r="C46" s="123" t="s">
        <v>200</v>
      </c>
      <c r="D46" s="124" t="str">
        <f>$D$12</f>
        <v>Jahr 2020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2019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201</v>
      </c>
      <c r="C48" s="123" t="s">
        <v>202</v>
      </c>
      <c r="D48" s="124" t="str">
        <f>$D$12</f>
        <v>Jahr 2020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2019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203</v>
      </c>
      <c r="C50" s="123" t="s">
        <v>204</v>
      </c>
      <c r="D50" s="124" t="str">
        <f>$D$12</f>
        <v>Jahr 2020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2019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205</v>
      </c>
      <c r="C52" s="123" t="s">
        <v>206</v>
      </c>
      <c r="D52" s="124" t="str">
        <f>$D$12</f>
        <v>Jahr 2020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2019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 t="s">
        <v>79</v>
      </c>
      <c r="D54" s="124" t="str">
        <f>$D$12</f>
        <v>Jahr 2020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2019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207</v>
      </c>
      <c r="C56" s="123" t="s">
        <v>208</v>
      </c>
      <c r="D56" s="124" t="str">
        <f>$D$12</f>
        <v>Jahr 2020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2019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209</v>
      </c>
      <c r="C58" s="123" t="s">
        <v>210</v>
      </c>
      <c r="D58" s="124" t="str">
        <f>$D$12</f>
        <v>Jahr 2020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2019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211</v>
      </c>
      <c r="C60" s="123" t="s">
        <v>212</v>
      </c>
      <c r="D60" s="124" t="str">
        <f>$D$12</f>
        <v>Jahr 2020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2019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213</v>
      </c>
      <c r="C62" s="123" t="s">
        <v>214</v>
      </c>
      <c r="D62" s="124" t="str">
        <f>$D$12</f>
        <v>Jahr 2020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2019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215</v>
      </c>
      <c r="C64" s="123" t="s">
        <v>216</v>
      </c>
      <c r="D64" s="124" t="str">
        <f>$D$12</f>
        <v>Jahr 2020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2019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217</v>
      </c>
      <c r="C66" s="123" t="s">
        <v>218</v>
      </c>
      <c r="D66" s="124" t="str">
        <f>$D$12</f>
        <v>Jahr 2020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2019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219</v>
      </c>
      <c r="C68" s="123" t="s">
        <v>220</v>
      </c>
      <c r="D68" s="124" t="str">
        <f>$D$12</f>
        <v>Jahr 2020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2019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221</v>
      </c>
      <c r="C70" s="123" t="s">
        <v>222</v>
      </c>
      <c r="D70" s="124" t="str">
        <f>$D$12</f>
        <v>Jahr 2020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2019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223</v>
      </c>
      <c r="C72" s="123" t="s">
        <v>224</v>
      </c>
      <c r="D72" s="124" t="str">
        <f>$D$12</f>
        <v>Jahr 2020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2019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 t="s">
        <v>81</v>
      </c>
      <c r="D74" s="124" t="str">
        <f>$D$12</f>
        <v>Jahr 2020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2019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225</v>
      </c>
      <c r="C76" s="123" t="s">
        <v>226</v>
      </c>
      <c r="D76" s="124" t="str">
        <f>$D$12</f>
        <v>Jahr 2020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2019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227</v>
      </c>
      <c r="C78" s="123" t="s">
        <v>228</v>
      </c>
      <c r="D78" s="124" t="str">
        <f>$D$12</f>
        <v>Jahr 2020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2019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229</v>
      </c>
      <c r="C80" s="123" t="s">
        <v>230</v>
      </c>
      <c r="D80" s="124" t="str">
        <f>$D$12</f>
        <v>Jahr 2020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2019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231</v>
      </c>
      <c r="C82" s="123" t="s">
        <v>232</v>
      </c>
      <c r="D82" s="124" t="str">
        <f>$D$12</f>
        <v>Jahr 2020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2019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233</v>
      </c>
      <c r="C84" s="123" t="s">
        <v>234</v>
      </c>
      <c r="D84" s="124" t="str">
        <f>$D$12</f>
        <v>Jahr 2020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2019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235</v>
      </c>
      <c r="C86" s="123" t="s">
        <v>236</v>
      </c>
      <c r="D86" s="124" t="str">
        <f>$D$12</f>
        <v>Jahr 2020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2019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 t="s">
        <v>83</v>
      </c>
      <c r="D88" s="124" t="str">
        <f>$D$12</f>
        <v>Jahr 2020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2019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237</v>
      </c>
      <c r="C90" s="123" t="s">
        <v>238</v>
      </c>
      <c r="D90" s="124" t="str">
        <f>$D$12</f>
        <v>Jahr 2020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2019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239</v>
      </c>
      <c r="C92" s="123" t="s">
        <v>240</v>
      </c>
      <c r="D92" s="124" t="str">
        <f>$D$12</f>
        <v>Jahr 2020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2019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241</v>
      </c>
      <c r="C94" s="123" t="s">
        <v>242</v>
      </c>
      <c r="D94" s="124" t="str">
        <f>$D$12</f>
        <v>Jahr 2020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2019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243</v>
      </c>
      <c r="C96" s="123" t="s">
        <v>244</v>
      </c>
      <c r="D96" s="124" t="str">
        <f>$D$12</f>
        <v>Jahr 2020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2019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245</v>
      </c>
      <c r="C98" s="123" t="s">
        <v>246</v>
      </c>
      <c r="D98" s="124" t="str">
        <f>$D$12</f>
        <v>Jahr 2020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2019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247</v>
      </c>
      <c r="C100" s="123" t="s">
        <v>248</v>
      </c>
      <c r="D100" s="124" t="str">
        <f>$D$12</f>
        <v>Jahr 2020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2019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249</v>
      </c>
      <c r="C102" s="123" t="s">
        <v>250</v>
      </c>
      <c r="D102" s="124" t="str">
        <f>$D$12</f>
        <v>Jahr 2020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2019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 t="s">
        <v>85</v>
      </c>
      <c r="D104" s="124" t="str">
        <f>$D$12</f>
        <v>Jahr 2020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2019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251</v>
      </c>
      <c r="C106" s="123" t="s">
        <v>252</v>
      </c>
      <c r="D106" s="124" t="str">
        <f>$D$12</f>
        <v>Jahr 2020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2019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 t="s">
        <v>87</v>
      </c>
      <c r="D108" s="124" t="str">
        <f>$D$12</f>
        <v>Jahr 2020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2019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 t="s">
        <v>89</v>
      </c>
      <c r="D110" s="124" t="str">
        <f>$D$12</f>
        <v>Jahr 2020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2019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253</v>
      </c>
      <c r="C112" s="123" t="s">
        <v>254</v>
      </c>
      <c r="D112" s="124" t="str">
        <f>$D$12</f>
        <v>Jahr 2020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2019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255</v>
      </c>
      <c r="C114" s="123" t="s">
        <v>256</v>
      </c>
      <c r="D114" s="124" t="str">
        <f>$D$12</f>
        <v>Jahr 2020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2019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257</v>
      </c>
      <c r="C116" s="123" t="s">
        <v>258</v>
      </c>
      <c r="D116" s="124" t="str">
        <f>$D$12</f>
        <v>Jahr 2020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2019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259</v>
      </c>
      <c r="C118" s="123" t="s">
        <v>260</v>
      </c>
      <c r="D118" s="124" t="str">
        <f>$D$12</f>
        <v>Jahr 2020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2019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261</v>
      </c>
      <c r="C120" s="123" t="s">
        <v>262</v>
      </c>
      <c r="D120" s="124" t="str">
        <f>$D$12</f>
        <v>Jahr 2020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2019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263</v>
      </c>
      <c r="C122" s="123" t="s">
        <v>264</v>
      </c>
      <c r="D122" s="124" t="str">
        <f>$D$12</f>
        <v>Jahr 2020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2019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 t="s">
        <v>91</v>
      </c>
      <c r="D124" s="124" t="str">
        <f>$D$12</f>
        <v>Jahr 2020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2019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 t="s">
        <v>93</v>
      </c>
      <c r="D126" s="124" t="str">
        <f>$D$12</f>
        <v>Jahr 2020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2019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265</v>
      </c>
      <c r="C128" s="123" t="s">
        <v>266</v>
      </c>
      <c r="D128" s="124" t="str">
        <f>$D$12</f>
        <v>Jahr 2020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2019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267</v>
      </c>
      <c r="C130" s="123" t="s">
        <v>268</v>
      </c>
      <c r="D130" s="124" t="str">
        <f>$D$12</f>
        <v>Jahr 2020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2019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269</v>
      </c>
      <c r="C132" s="123" t="s">
        <v>270</v>
      </c>
      <c r="D132" s="124" t="str">
        <f>$D$12</f>
        <v>Jahr 2020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2019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271</v>
      </c>
      <c r="C134" s="123" t="s">
        <v>272</v>
      </c>
      <c r="D134" s="124" t="str">
        <f>$D$12</f>
        <v>Jahr 2020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2019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273</v>
      </c>
      <c r="C136" s="123" t="s">
        <v>274</v>
      </c>
      <c r="D136" s="124" t="str">
        <f>$D$12</f>
        <v>Jahr 2020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2019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275</v>
      </c>
      <c r="C138" s="123" t="s">
        <v>276</v>
      </c>
      <c r="D138" s="124" t="str">
        <f>$D$12</f>
        <v>Jahr 2020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2019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277</v>
      </c>
      <c r="C140" s="123" t="s">
        <v>278</v>
      </c>
      <c r="D140" s="124" t="str">
        <f>$D$12</f>
        <v>Jahr 2020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2019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279</v>
      </c>
      <c r="C142" s="123" t="s">
        <v>280</v>
      </c>
      <c r="D142" s="124" t="str">
        <f>$D$12</f>
        <v>Jahr 2020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2019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281</v>
      </c>
      <c r="C144" s="123" t="s">
        <v>282</v>
      </c>
      <c r="D144" s="124" t="str">
        <f>$D$12</f>
        <v>Jahr 2020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2019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283</v>
      </c>
      <c r="C146" s="123" t="s">
        <v>284</v>
      </c>
      <c r="D146" s="124" t="str">
        <f>$D$12</f>
        <v>Jahr 2020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2019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285</v>
      </c>
      <c r="C148" s="123" t="s">
        <v>286</v>
      </c>
      <c r="D148" s="124" t="str">
        <f>$D$12</f>
        <v>Jahr 2020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2019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287</v>
      </c>
      <c r="C150" s="123" t="s">
        <v>288</v>
      </c>
      <c r="D150" s="124" t="str">
        <f>$D$12</f>
        <v>Jahr 2020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2019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289</v>
      </c>
      <c r="C152" s="123" t="s">
        <v>290</v>
      </c>
      <c r="D152" s="124" t="str">
        <f>$D$12</f>
        <v>Jahr 2020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2019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291</v>
      </c>
      <c r="C154" s="123" t="s">
        <v>292</v>
      </c>
      <c r="D154" s="124" t="str">
        <f>$D$12</f>
        <v>Jahr 2020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2019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293</v>
      </c>
      <c r="C156" s="123" t="s">
        <v>294</v>
      </c>
      <c r="D156" s="124" t="str">
        <f>$D$12</f>
        <v>Jahr 2020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2019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 t="s">
        <v>95</v>
      </c>
      <c r="D158" s="124" t="str">
        <f>$D$12</f>
        <v>Jahr 2020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2019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 t="s">
        <v>131</v>
      </c>
      <c r="D160" s="124" t="str">
        <f>$D$12</f>
        <v>Jahr 2020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2019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295</v>
      </c>
      <c r="C162" s="123" t="s">
        <v>296</v>
      </c>
      <c r="D162" s="124" t="str">
        <f>$D$12</f>
        <v>Jahr 2020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2019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 t="s">
        <v>97</v>
      </c>
      <c r="D164" s="124" t="str">
        <f>$D$12</f>
        <v>Jahr 2020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2019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297</v>
      </c>
      <c r="C166" s="123" t="s">
        <v>298</v>
      </c>
      <c r="D166" s="124" t="str">
        <f>$D$12</f>
        <v>Jahr 2020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2019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 t="s">
        <v>139</v>
      </c>
      <c r="D168" s="124" t="str">
        <f>$D$12</f>
        <v>Jahr 2020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2019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299</v>
      </c>
      <c r="C170" s="123" t="s">
        <v>300</v>
      </c>
      <c r="D170" s="124" t="str">
        <f>$D$12</f>
        <v>Jahr 2020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2019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301</v>
      </c>
      <c r="C172" s="123" t="s">
        <v>302</v>
      </c>
      <c r="D172" s="124" t="str">
        <f>$D$12</f>
        <v>Jahr 2020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2019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303</v>
      </c>
      <c r="C174" s="123" t="s">
        <v>304</v>
      </c>
      <c r="D174" s="124" t="str">
        <f>$D$12</f>
        <v>Jahr 2020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2019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305</v>
      </c>
      <c r="C176" s="123" t="s">
        <v>306</v>
      </c>
      <c r="D176" s="124" t="str">
        <f>$D$12</f>
        <v>Jahr 2020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2019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307</v>
      </c>
      <c r="C178" s="123" t="s">
        <v>308</v>
      </c>
      <c r="D178" s="124" t="str">
        <f>$D$12</f>
        <v>Jahr 2020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2019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309</v>
      </c>
      <c r="C180" s="123" t="s">
        <v>310</v>
      </c>
      <c r="D180" s="124" t="str">
        <f>$D$12</f>
        <v>Jahr 2020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2019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 t="s">
        <v>141</v>
      </c>
      <c r="D182" s="124" t="str">
        <f>$D$12</f>
        <v>Jahr 2020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2019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311</v>
      </c>
      <c r="C184" s="123" t="s">
        <v>312</v>
      </c>
      <c r="D184" s="124" t="str">
        <f>$D$12</f>
        <v>Jahr 2020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2019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313</v>
      </c>
      <c r="C186" s="123" t="s">
        <v>314</v>
      </c>
      <c r="D186" s="124" t="str">
        <f>$D$12</f>
        <v>Jahr 2020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2019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315</v>
      </c>
      <c r="C188" s="123" t="s">
        <v>316</v>
      </c>
      <c r="D188" s="124" t="str">
        <f>$D$12</f>
        <v>Jahr 2020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2019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317</v>
      </c>
      <c r="C190" s="123" t="s">
        <v>318</v>
      </c>
      <c r="D190" s="124" t="str">
        <f>$D$12</f>
        <v>Jahr 2020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2019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319</v>
      </c>
      <c r="C192" s="123" t="s">
        <v>320</v>
      </c>
      <c r="D192" s="124" t="str">
        <f>$D$12</f>
        <v>Jahr 2020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2019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321</v>
      </c>
      <c r="C194" s="123" t="s">
        <v>322</v>
      </c>
      <c r="D194" s="124" t="str">
        <f>$D$12</f>
        <v>Jahr 2020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2019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323</v>
      </c>
      <c r="C196" s="123" t="s">
        <v>324</v>
      </c>
      <c r="D196" s="124" t="str">
        <f>$D$12</f>
        <v>Jahr 2020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2019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325</v>
      </c>
      <c r="C198" s="123" t="s">
        <v>326</v>
      </c>
      <c r="D198" s="124" t="str">
        <f>$D$12</f>
        <v>Jahr 2020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2019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327</v>
      </c>
      <c r="C200" s="123" t="s">
        <v>328</v>
      </c>
      <c r="D200" s="124" t="str">
        <f>$D$12</f>
        <v>Jahr 2020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2019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329</v>
      </c>
      <c r="C202" s="123" t="s">
        <v>330</v>
      </c>
      <c r="D202" s="124" t="str">
        <f>$D$12</f>
        <v>Jahr 2020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2019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331</v>
      </c>
      <c r="C204" s="123" t="s">
        <v>332</v>
      </c>
      <c r="D204" s="124" t="str">
        <f>$D$12</f>
        <v>Jahr 2020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2019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333</v>
      </c>
      <c r="C206" s="123" t="s">
        <v>334</v>
      </c>
      <c r="D206" s="124" t="str">
        <f>$D$12</f>
        <v>Jahr 2020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2019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335</v>
      </c>
      <c r="C208" s="123" t="s">
        <v>336</v>
      </c>
      <c r="D208" s="124" t="str">
        <f>$D$12</f>
        <v>Jahr 2020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2019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337</v>
      </c>
      <c r="C210" s="123" t="s">
        <v>338</v>
      </c>
      <c r="D210" s="124" t="str">
        <f>$D$12</f>
        <v>Jahr 2020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2019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339</v>
      </c>
      <c r="C212" s="123" t="s">
        <v>340</v>
      </c>
      <c r="D212" s="124" t="str">
        <f>$D$12</f>
        <v>Jahr 2020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2019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341</v>
      </c>
      <c r="C214" s="123" t="s">
        <v>342</v>
      </c>
      <c r="D214" s="124" t="str">
        <f>$D$12</f>
        <v>Jahr 2020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2019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343</v>
      </c>
      <c r="C216" s="123" t="s">
        <v>344</v>
      </c>
      <c r="D216" s="124" t="str">
        <f>$D$12</f>
        <v>Jahr 2020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2019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 t="s">
        <v>99</v>
      </c>
      <c r="D218" s="124" t="str">
        <f>$D$12</f>
        <v>Jahr 2020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2019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345</v>
      </c>
      <c r="C220" s="123" t="s">
        <v>346</v>
      </c>
      <c r="D220" s="124" t="str">
        <f>$D$12</f>
        <v>Jahr 2020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2019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347</v>
      </c>
      <c r="C222" s="123" t="s">
        <v>348</v>
      </c>
      <c r="D222" s="124" t="str">
        <f>$D$12</f>
        <v>Jahr 2020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2019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349</v>
      </c>
      <c r="C224" s="123" t="s">
        <v>350</v>
      </c>
      <c r="D224" s="124" t="str">
        <f>$D$12</f>
        <v>Jahr 2020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2019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 t="s">
        <v>133</v>
      </c>
      <c r="D226" s="124" t="str">
        <f>$D$12</f>
        <v>Jahr 2020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2019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 t="s">
        <v>101</v>
      </c>
      <c r="D228" s="124" t="str">
        <f>$D$12</f>
        <v>Jahr 2020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2019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 t="s">
        <v>103</v>
      </c>
      <c r="D230" s="124" t="str">
        <f>$D$12</f>
        <v>Jahr 2020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2019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351</v>
      </c>
      <c r="C232" s="123" t="s">
        <v>352</v>
      </c>
      <c r="D232" s="124" t="str">
        <f>$D$12</f>
        <v>Jahr 2020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2019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353</v>
      </c>
      <c r="C234" s="123" t="s">
        <v>354</v>
      </c>
      <c r="D234" s="124" t="str">
        <f>$D$12</f>
        <v>Jahr 2020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2019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355</v>
      </c>
      <c r="C236" s="123" t="s">
        <v>356</v>
      </c>
      <c r="D236" s="124" t="str">
        <f>$D$12</f>
        <v>Jahr 2020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2019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357</v>
      </c>
      <c r="C238" s="123" t="s">
        <v>358</v>
      </c>
      <c r="D238" s="124" t="str">
        <f>$D$12</f>
        <v>Jahr 2020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2019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359</v>
      </c>
      <c r="C240" s="123" t="s">
        <v>360</v>
      </c>
      <c r="D240" s="124" t="str">
        <f>$D$12</f>
        <v>Jahr 2020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2019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361</v>
      </c>
      <c r="C242" s="123" t="s">
        <v>362</v>
      </c>
      <c r="D242" s="124" t="str">
        <f>$D$12</f>
        <v>Jahr 2020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2019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 t="s">
        <v>105</v>
      </c>
      <c r="D244" s="124" t="str">
        <f>$D$12</f>
        <v>Jahr 2020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2019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363</v>
      </c>
      <c r="C246" s="123" t="s">
        <v>364</v>
      </c>
      <c r="D246" s="124" t="str">
        <f>$D$12</f>
        <v>Jahr 2020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2019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365</v>
      </c>
      <c r="C248" s="123" t="s">
        <v>366</v>
      </c>
      <c r="D248" s="124" t="str">
        <f>$D$12</f>
        <v>Jahr 2020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2019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367</v>
      </c>
      <c r="C250" s="123" t="s">
        <v>368</v>
      </c>
      <c r="D250" s="124" t="str">
        <f>$D$12</f>
        <v>Jahr 2020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2019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369</v>
      </c>
      <c r="C252" s="123" t="s">
        <v>370</v>
      </c>
      <c r="D252" s="124" t="str">
        <f>$D$12</f>
        <v>Jahr 2020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2019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371</v>
      </c>
      <c r="C254" s="123" t="s">
        <v>372</v>
      </c>
      <c r="D254" s="124" t="str">
        <f>$D$12</f>
        <v>Jahr 2020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2019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373</v>
      </c>
      <c r="C256" s="123" t="s">
        <v>374</v>
      </c>
      <c r="D256" s="124" t="str">
        <f>$D$12</f>
        <v>Jahr 2020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2019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375</v>
      </c>
      <c r="C258" s="123" t="s">
        <v>376</v>
      </c>
      <c r="D258" s="124" t="str">
        <f>$D$12</f>
        <v>Jahr 2020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2019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377</v>
      </c>
      <c r="C260" s="123" t="s">
        <v>378</v>
      </c>
      <c r="D260" s="124" t="str">
        <f>$D$12</f>
        <v>Jahr 2020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2019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379</v>
      </c>
      <c r="C262" s="123" t="s">
        <v>380</v>
      </c>
      <c r="D262" s="124" t="str">
        <f>$D$12</f>
        <v>Jahr 2020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2019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381</v>
      </c>
      <c r="C264" s="123" t="s">
        <v>382</v>
      </c>
      <c r="D264" s="124" t="str">
        <f>$D$12</f>
        <v>Jahr 2020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2019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383</v>
      </c>
      <c r="C266" s="123" t="s">
        <v>384</v>
      </c>
      <c r="D266" s="124" t="str">
        <f>$D$12</f>
        <v>Jahr 2020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2019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385</v>
      </c>
      <c r="C268" s="123" t="s">
        <v>386</v>
      </c>
      <c r="D268" s="124" t="str">
        <f>$D$12</f>
        <v>Jahr 2020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2019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387</v>
      </c>
      <c r="C270" s="123" t="s">
        <v>388</v>
      </c>
      <c r="D270" s="124" t="str">
        <f>$D$12</f>
        <v>Jahr 2020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2019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389</v>
      </c>
      <c r="C272" s="123" t="s">
        <v>390</v>
      </c>
      <c r="D272" s="124" t="str">
        <f>$D$12</f>
        <v>Jahr 2020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2019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391</v>
      </c>
      <c r="C274" s="123" t="s">
        <v>392</v>
      </c>
      <c r="D274" s="124" t="str">
        <f>$D$12</f>
        <v>Jahr 2020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2019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393</v>
      </c>
      <c r="C276" s="123" t="s">
        <v>394</v>
      </c>
      <c r="D276" s="124" t="str">
        <f>$D$12</f>
        <v>Jahr 2020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2019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395</v>
      </c>
      <c r="C278" s="123" t="s">
        <v>396</v>
      </c>
      <c r="D278" s="124" t="str">
        <f>$D$12</f>
        <v>Jahr 2020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2019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397</v>
      </c>
      <c r="C280" s="123" t="s">
        <v>398</v>
      </c>
      <c r="D280" s="124" t="str">
        <f>$D$12</f>
        <v>Jahr 2020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2019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 t="s">
        <v>107</v>
      </c>
      <c r="D282" s="124" t="str">
        <f>$D$12</f>
        <v>Jahr 2020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2019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399</v>
      </c>
      <c r="C284" s="123" t="s">
        <v>400</v>
      </c>
      <c r="D284" s="124" t="str">
        <f>$D$12</f>
        <v>Jahr 2020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2019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401</v>
      </c>
      <c r="C286" s="123" t="s">
        <v>402</v>
      </c>
      <c r="D286" s="124" t="str">
        <f>$D$12</f>
        <v>Jahr 2020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2019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 t="s">
        <v>135</v>
      </c>
      <c r="D288" s="124" t="str">
        <f>$D$12</f>
        <v>Jahr 2020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2019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403</v>
      </c>
      <c r="C290" s="123" t="s">
        <v>404</v>
      </c>
      <c r="D290" s="124" t="str">
        <f>$D$12</f>
        <v>Jahr 2020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2019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 t="s">
        <v>109</v>
      </c>
      <c r="D292" s="124" t="str">
        <f>$D$12</f>
        <v>Jahr 2020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2019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405</v>
      </c>
      <c r="C294" s="123" t="s">
        <v>406</v>
      </c>
      <c r="D294" s="124" t="str">
        <f>$D$12</f>
        <v>Jahr 2020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2019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407</v>
      </c>
      <c r="C296" s="123" t="s">
        <v>408</v>
      </c>
      <c r="D296" s="124" t="str">
        <f>$D$12</f>
        <v>Jahr 2020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2019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409</v>
      </c>
      <c r="C298" s="123" t="s">
        <v>410</v>
      </c>
      <c r="D298" s="124" t="str">
        <f>$D$12</f>
        <v>Jahr 2020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2019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411</v>
      </c>
      <c r="C300" s="123" t="s">
        <v>412</v>
      </c>
      <c r="D300" s="124" t="str">
        <f>$D$12</f>
        <v>Jahr 2020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2019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413</v>
      </c>
      <c r="C302" s="123" t="s">
        <v>414</v>
      </c>
      <c r="D302" s="124" t="str">
        <f>$D$12</f>
        <v>Jahr 2020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2019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415</v>
      </c>
      <c r="C304" s="123" t="s">
        <v>416</v>
      </c>
      <c r="D304" s="124" t="str">
        <f>$D$12</f>
        <v>Jahr 2020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2019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417</v>
      </c>
      <c r="C306" s="123" t="s">
        <v>418</v>
      </c>
      <c r="D306" s="124" t="str">
        <f>$D$12</f>
        <v>Jahr 2020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2019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419</v>
      </c>
      <c r="C308" s="123" t="s">
        <v>420</v>
      </c>
      <c r="D308" s="124" t="str">
        <f>$D$12</f>
        <v>Jahr 2020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2019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421</v>
      </c>
      <c r="C310" s="123" t="s">
        <v>422</v>
      </c>
      <c r="D310" s="124" t="str">
        <f>$D$12</f>
        <v>Jahr 2020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2019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 t="s">
        <v>111</v>
      </c>
      <c r="D312" s="124" t="str">
        <f>$D$12</f>
        <v>Jahr 2020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2019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 t="s">
        <v>113</v>
      </c>
      <c r="D314" s="124" t="str">
        <f>$D$12</f>
        <v>Jahr 2020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2019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423</v>
      </c>
      <c r="C316" s="123" t="s">
        <v>424</v>
      </c>
      <c r="D316" s="124" t="str">
        <f>$D$12</f>
        <v>Jahr 2020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2019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425</v>
      </c>
      <c r="C318" s="123" t="s">
        <v>426</v>
      </c>
      <c r="D318" s="124" t="str">
        <f>$D$12</f>
        <v>Jahr 2020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2019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 t="s">
        <v>115</v>
      </c>
      <c r="D320" s="124" t="str">
        <f>$D$12</f>
        <v>Jahr 2020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2019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427</v>
      </c>
      <c r="C322" s="123" t="s">
        <v>428</v>
      </c>
      <c r="D322" s="124" t="str">
        <f>$D$12</f>
        <v>Jahr 2020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2019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429</v>
      </c>
      <c r="C324" s="123" t="s">
        <v>430</v>
      </c>
      <c r="D324" s="124" t="str">
        <f>$D$12</f>
        <v>Jahr 2020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2019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431</v>
      </c>
      <c r="C326" s="123" t="s">
        <v>432</v>
      </c>
      <c r="D326" s="124" t="str">
        <f>$D$12</f>
        <v>Jahr 2020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2019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433</v>
      </c>
      <c r="C328" s="123" t="s">
        <v>434</v>
      </c>
      <c r="D328" s="124" t="str">
        <f>$D$12</f>
        <v>Jahr 2020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2019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435</v>
      </c>
      <c r="C330" s="123" t="s">
        <v>436</v>
      </c>
      <c r="D330" s="124" t="str">
        <f>$D$12</f>
        <v>Jahr 2020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2019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437</v>
      </c>
      <c r="C332" s="123" t="s">
        <v>438</v>
      </c>
      <c r="D332" s="124" t="str">
        <f>$D$12</f>
        <v>Jahr 2020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2019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439</v>
      </c>
      <c r="C334" s="123" t="s">
        <v>440</v>
      </c>
      <c r="D334" s="124" t="str">
        <f>$D$12</f>
        <v>Jahr 2020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2019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 t="s">
        <v>117</v>
      </c>
      <c r="D336" s="124" t="str">
        <f>$D$12</f>
        <v>Jahr 2020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2019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 t="s">
        <v>137</v>
      </c>
      <c r="D338" s="124" t="str">
        <f>$D$12</f>
        <v>Jahr 2020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2019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441</v>
      </c>
      <c r="C340" s="123" t="s">
        <v>442</v>
      </c>
      <c r="D340" s="124" t="str">
        <f>$D$12</f>
        <v>Jahr 2020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2019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443</v>
      </c>
      <c r="C342" s="123" t="s">
        <v>444</v>
      </c>
      <c r="D342" s="124" t="str">
        <f>$D$12</f>
        <v>Jahr 2020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2019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445</v>
      </c>
      <c r="C344" s="123" t="s">
        <v>446</v>
      </c>
      <c r="D344" s="124" t="str">
        <f>$D$12</f>
        <v>Jahr 2020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2019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447</v>
      </c>
      <c r="C346" s="123" t="s">
        <v>448</v>
      </c>
      <c r="D346" s="124" t="str">
        <f>$D$12</f>
        <v>Jahr 2020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2019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449</v>
      </c>
      <c r="C348" s="123" t="s">
        <v>450</v>
      </c>
      <c r="D348" s="124" t="str">
        <f>$D$12</f>
        <v>Jahr 2020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2019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451</v>
      </c>
      <c r="C350" s="123" t="s">
        <v>452</v>
      </c>
      <c r="D350" s="124" t="str">
        <f>$D$12</f>
        <v>Jahr 2020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2019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 t="s">
        <v>119</v>
      </c>
      <c r="D352" s="124" t="str">
        <f>$D$12</f>
        <v>Jahr 2020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2019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 t="s">
        <v>121</v>
      </c>
      <c r="D354" s="124" t="str">
        <f>$D$12</f>
        <v>Jahr 2020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2019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453</v>
      </c>
      <c r="C356" s="123" t="s">
        <v>454</v>
      </c>
      <c r="D356" s="124" t="str">
        <f>$D$12</f>
        <v>Jahr 2020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2019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 t="s">
        <v>123</v>
      </c>
      <c r="D358" s="124" t="str">
        <f>$D$12</f>
        <v>Jahr 2020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2019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455</v>
      </c>
      <c r="C360" s="123" t="s">
        <v>456</v>
      </c>
      <c r="D360" s="124" t="str">
        <f>$D$12</f>
        <v>Jahr 2020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2019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457</v>
      </c>
      <c r="C362" s="123" t="s">
        <v>458</v>
      </c>
      <c r="D362" s="124" t="str">
        <f>$D$12</f>
        <v>Jahr 2020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2019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459</v>
      </c>
      <c r="C364" s="123" t="s">
        <v>460</v>
      </c>
      <c r="D364" s="124" t="str">
        <f>$D$12</f>
        <v>Jahr 2020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2019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461</v>
      </c>
      <c r="C366" s="123" t="s">
        <v>462</v>
      </c>
      <c r="D366" s="124" t="str">
        <f>$D$12</f>
        <v>Jahr 2020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2019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463</v>
      </c>
      <c r="C368" s="123" t="s">
        <v>464</v>
      </c>
      <c r="D368" s="124" t="str">
        <f>$D$12</f>
        <v>Jahr 2020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2019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465</v>
      </c>
      <c r="C370" s="123" t="s">
        <v>466</v>
      </c>
      <c r="D370" s="124" t="str">
        <f>$D$12</f>
        <v>Jahr 2020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2019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467</v>
      </c>
      <c r="C372" s="123" t="s">
        <v>468</v>
      </c>
      <c r="D372" s="124" t="str">
        <f>$D$12</f>
        <v>Jahr 2020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2019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469</v>
      </c>
      <c r="C374" s="123" t="s">
        <v>470</v>
      </c>
      <c r="D374" s="124" t="str">
        <f>$D$12</f>
        <v>Jahr 2020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2019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471</v>
      </c>
      <c r="C376" s="123" t="s">
        <v>472</v>
      </c>
      <c r="D376" s="124" t="str">
        <f>$D$12</f>
        <v>Jahr 2020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2019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473</v>
      </c>
      <c r="C378" s="123" t="s">
        <v>474</v>
      </c>
      <c r="D378" s="124" t="str">
        <f>$D$12</f>
        <v>Jahr 2020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2019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475</v>
      </c>
      <c r="C380" s="123" t="s">
        <v>476</v>
      </c>
      <c r="D380" s="124" t="str">
        <f>$D$12</f>
        <v>Jahr 2020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2019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477</v>
      </c>
      <c r="C382" s="123" t="s">
        <v>478</v>
      </c>
      <c r="D382" s="124" t="str">
        <f>$D$12</f>
        <v>Jahr 2020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2019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479</v>
      </c>
      <c r="C384" s="123" t="s">
        <v>480</v>
      </c>
      <c r="D384" s="124" t="str">
        <f>$D$12</f>
        <v>Jahr 2020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2019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481</v>
      </c>
      <c r="C386" s="123" t="s">
        <v>482</v>
      </c>
      <c r="D386" s="124" t="str">
        <f>$D$12</f>
        <v>Jahr 2020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2019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483</v>
      </c>
      <c r="C388" s="123" t="s">
        <v>484</v>
      </c>
      <c r="D388" s="124" t="str">
        <f>$D$12</f>
        <v>Jahr 2020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2019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485</v>
      </c>
      <c r="C390" s="123" t="s">
        <v>486</v>
      </c>
      <c r="D390" s="124" t="str">
        <f>$D$12</f>
        <v>Jahr 2020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2019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487</v>
      </c>
      <c r="C392" s="123" t="s">
        <v>488</v>
      </c>
      <c r="D392" s="124" t="str">
        <f>$D$12</f>
        <v>Jahr 2020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2019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 t="s">
        <v>125</v>
      </c>
      <c r="D394" s="124" t="str">
        <f>$D$12</f>
        <v>Jahr 2020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2019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489</v>
      </c>
      <c r="C396" s="123" t="s">
        <v>490</v>
      </c>
      <c r="D396" s="124" t="str">
        <f>$D$12</f>
        <v>Jahr 2020</v>
      </c>
      <c r="E396" s="192">
        <f t="shared" ref="E396:E459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2019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491</v>
      </c>
      <c r="C398" s="123" t="s">
        <v>492</v>
      </c>
      <c r="D398" s="124" t="str">
        <f>$D$12</f>
        <v>Jahr 2020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2019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493</v>
      </c>
      <c r="C400" s="123" t="s">
        <v>494</v>
      </c>
      <c r="D400" s="124" t="str">
        <f>$D$12</f>
        <v>Jahr 2020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2019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495</v>
      </c>
      <c r="C402" s="123" t="s">
        <v>496</v>
      </c>
      <c r="D402" s="124" t="str">
        <f>$D$12</f>
        <v>Jahr 2020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2019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497</v>
      </c>
      <c r="C404" s="123" t="s">
        <v>498</v>
      </c>
      <c r="D404" s="124" t="str">
        <f>$D$12</f>
        <v>Jahr 2020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2019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499</v>
      </c>
      <c r="C406" s="123" t="s">
        <v>500</v>
      </c>
      <c r="D406" s="124" t="str">
        <f>$D$12</f>
        <v>Jahr 2020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2019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 t="s">
        <v>127</v>
      </c>
      <c r="D408" s="124" t="str">
        <f>$D$12</f>
        <v>Jahr 2020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2019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501</v>
      </c>
      <c r="C410" s="123" t="s">
        <v>502</v>
      </c>
      <c r="D410" s="124" t="str">
        <f>$D$12</f>
        <v>Jahr 2020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2019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 t="s">
        <v>143</v>
      </c>
      <c r="D412" s="124" t="str">
        <f>$D$12</f>
        <v>Jahr 2020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2019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503</v>
      </c>
      <c r="C414" s="123" t="s">
        <v>504</v>
      </c>
      <c r="D414" s="124" t="str">
        <f>$D$12</f>
        <v>Jahr 2020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2019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505</v>
      </c>
      <c r="C416" s="123" t="s">
        <v>506</v>
      </c>
      <c r="D416" s="124" t="str">
        <f>$D$12</f>
        <v>Jahr 2020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2019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507</v>
      </c>
      <c r="C418" s="123" t="s">
        <v>508</v>
      </c>
      <c r="D418" s="124" t="str">
        <f>$D$12</f>
        <v>Jahr 2020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2019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509</v>
      </c>
      <c r="C420" s="123" t="s">
        <v>510</v>
      </c>
      <c r="D420" s="124" t="str">
        <f>$D$12</f>
        <v>Jahr 2020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2019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511</v>
      </c>
      <c r="C422" s="123" t="s">
        <v>512</v>
      </c>
      <c r="D422" s="124" t="str">
        <f>$D$12</f>
        <v>Jahr 2020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2019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513</v>
      </c>
      <c r="C424" s="123" t="s">
        <v>514</v>
      </c>
      <c r="D424" s="124" t="str">
        <f>$D$12</f>
        <v>Jahr 2020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2019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515</v>
      </c>
      <c r="C426" s="123" t="s">
        <v>516</v>
      </c>
      <c r="D426" s="124" t="str">
        <f>$D$12</f>
        <v>Jahr 2020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2019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517</v>
      </c>
      <c r="C428" s="123" t="s">
        <v>518</v>
      </c>
      <c r="D428" s="124" t="str">
        <f>$D$12</f>
        <v>Jahr 2020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2019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519</v>
      </c>
      <c r="C430" s="123" t="s">
        <v>520</v>
      </c>
      <c r="D430" s="124" t="str">
        <f>$D$12</f>
        <v>Jahr 2020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2019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 t="s">
        <v>129</v>
      </c>
      <c r="D432" s="124" t="str">
        <f>$D$12</f>
        <v>Jahr 2020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2019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521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522</v>
      </c>
      <c r="D4" s="306"/>
      <c r="E4" s="306"/>
      <c r="F4" s="306"/>
      <c r="G4" s="306"/>
      <c r="H4" s="90"/>
      <c r="K4" s="90"/>
    </row>
    <row r="5" spans="1:11" ht="21.75" customHeight="1" x14ac:dyDescent="0.2">
      <c r="B5" s="2"/>
      <c r="C5" s="314" t="s">
        <v>523</v>
      </c>
      <c r="D5" s="306"/>
      <c r="E5" s="306"/>
      <c r="F5" s="306"/>
      <c r="G5" s="306"/>
      <c r="H5" s="90"/>
      <c r="K5" s="90"/>
    </row>
    <row r="6" spans="1:11" ht="15" customHeight="1" x14ac:dyDescent="0.2">
      <c r="B6" s="2"/>
      <c r="C6" s="89" t="str">
        <f>UebInstitutQuartal</f>
        <v>2. Quartal 2020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2.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2020</v>
      </c>
      <c r="E12" s="192"/>
      <c r="F12" s="195"/>
      <c r="G12" s="194"/>
    </row>
    <row r="13" spans="1:11" ht="12.75" customHeight="1" x14ac:dyDescent="0.2">
      <c r="B13" s="2"/>
      <c r="C13" s="82"/>
      <c r="D13" s="81" t="str">
        <f>"Jahr "&amp;(AktJahr-1)</f>
        <v>Jahr 2019</v>
      </c>
      <c r="E13" s="196"/>
      <c r="F13" s="199"/>
      <c r="G13" s="198"/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2020</v>
      </c>
      <c r="E14" s="192"/>
      <c r="F14" s="200"/>
      <c r="G14" s="201"/>
    </row>
    <row r="15" spans="1:11" ht="12.75" customHeight="1" x14ac:dyDescent="0.2">
      <c r="B15" s="2"/>
      <c r="C15" s="82"/>
      <c r="D15" s="81" t="str">
        <f>$D$13</f>
        <v>Jahr 2019</v>
      </c>
      <c r="E15" s="196"/>
      <c r="F15" s="200"/>
      <c r="G15" s="201"/>
    </row>
    <row r="16" spans="1:11" ht="12.75" customHeight="1" x14ac:dyDescent="0.2">
      <c r="B16" s="14" t="s">
        <v>169</v>
      </c>
      <c r="C16" s="123" t="s">
        <v>170</v>
      </c>
      <c r="D16" s="124" t="str">
        <f>$D$12</f>
        <v>Jahr 2020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2019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171</v>
      </c>
      <c r="C18" s="123" t="s">
        <v>172</v>
      </c>
      <c r="D18" s="124" t="str">
        <f>$D$12</f>
        <v>Jahr 2020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2019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173</v>
      </c>
      <c r="C20" s="123" t="s">
        <v>174</v>
      </c>
      <c r="D20" s="124" t="str">
        <f>$D$12</f>
        <v>Jahr 2020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2019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175</v>
      </c>
      <c r="C22" s="123" t="s">
        <v>176</v>
      </c>
      <c r="D22" s="124" t="str">
        <f>$D$12</f>
        <v>Jahr 2020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2019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177</v>
      </c>
      <c r="C24" s="123" t="s">
        <v>178</v>
      </c>
      <c r="D24" s="124" t="str">
        <f>$D$12</f>
        <v>Jahr 2020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2019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179</v>
      </c>
      <c r="C26" s="123" t="s">
        <v>180</v>
      </c>
      <c r="D26" s="124" t="str">
        <f>$D$12</f>
        <v>Jahr 2020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2019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181</v>
      </c>
      <c r="C28" s="123" t="s">
        <v>182</v>
      </c>
      <c r="D28" s="124" t="str">
        <f>$D$12</f>
        <v>Jahr 2020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2019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183</v>
      </c>
      <c r="C30" s="123" t="s">
        <v>184</v>
      </c>
      <c r="D30" s="124" t="str">
        <f>$D$12</f>
        <v>Jahr 2020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2019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185</v>
      </c>
      <c r="C32" s="123" t="s">
        <v>186</v>
      </c>
      <c r="D32" s="124" t="str">
        <f>$D$12</f>
        <v>Jahr 2020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2019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187</v>
      </c>
      <c r="C34" s="123" t="s">
        <v>188</v>
      </c>
      <c r="D34" s="124" t="str">
        <f>$D$12</f>
        <v>Jahr 2020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2019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189</v>
      </c>
      <c r="C36" s="123" t="s">
        <v>190</v>
      </c>
      <c r="D36" s="124" t="str">
        <f>$D$12</f>
        <v>Jahr 2020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2019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191</v>
      </c>
      <c r="C38" s="123" t="s">
        <v>192</v>
      </c>
      <c r="D38" s="124" t="str">
        <f>$D$12</f>
        <v>Jahr 2020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2019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193</v>
      </c>
      <c r="C40" s="123" t="s">
        <v>194</v>
      </c>
      <c r="D40" s="124" t="str">
        <f>$D$12</f>
        <v>Jahr 2020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2019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195</v>
      </c>
      <c r="C42" s="123" t="s">
        <v>196</v>
      </c>
      <c r="D42" s="124" t="str">
        <f>$D$12</f>
        <v>Jahr 2020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2019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197</v>
      </c>
      <c r="C44" s="123" t="s">
        <v>198</v>
      </c>
      <c r="D44" s="124" t="str">
        <f>$D$12</f>
        <v>Jahr 2020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2019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199</v>
      </c>
      <c r="C46" s="123" t="s">
        <v>200</v>
      </c>
      <c r="D46" s="124" t="str">
        <f>$D$12</f>
        <v>Jahr 2020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2019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201</v>
      </c>
      <c r="C48" s="123" t="s">
        <v>202</v>
      </c>
      <c r="D48" s="124" t="str">
        <f>$D$12</f>
        <v>Jahr 2020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2019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203</v>
      </c>
      <c r="C50" s="123" t="s">
        <v>204</v>
      </c>
      <c r="D50" s="124" t="str">
        <f>$D$12</f>
        <v>Jahr 2020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2019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205</v>
      </c>
      <c r="C52" s="123" t="s">
        <v>206</v>
      </c>
      <c r="D52" s="124" t="str">
        <f>$D$12</f>
        <v>Jahr 2020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2019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 t="s">
        <v>79</v>
      </c>
      <c r="D54" s="124" t="str">
        <f>$D$12</f>
        <v>Jahr 2020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2019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207</v>
      </c>
      <c r="C56" s="123" t="s">
        <v>208</v>
      </c>
      <c r="D56" s="124" t="str">
        <f>$D$12</f>
        <v>Jahr 2020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2019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209</v>
      </c>
      <c r="C58" s="123" t="s">
        <v>210</v>
      </c>
      <c r="D58" s="124" t="str">
        <f>$D$12</f>
        <v>Jahr 2020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2019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211</v>
      </c>
      <c r="C60" s="123" t="s">
        <v>212</v>
      </c>
      <c r="D60" s="124" t="str">
        <f>$D$12</f>
        <v>Jahr 2020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2019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213</v>
      </c>
      <c r="C62" s="123" t="s">
        <v>214</v>
      </c>
      <c r="D62" s="124" t="str">
        <f>$D$12</f>
        <v>Jahr 2020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2019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215</v>
      </c>
      <c r="C64" s="123" t="s">
        <v>216</v>
      </c>
      <c r="D64" s="124" t="str">
        <f>$D$12</f>
        <v>Jahr 2020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2019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217</v>
      </c>
      <c r="C66" s="123" t="s">
        <v>218</v>
      </c>
      <c r="D66" s="124" t="str">
        <f>$D$12</f>
        <v>Jahr 2020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2019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219</v>
      </c>
      <c r="C68" s="123" t="s">
        <v>220</v>
      </c>
      <c r="D68" s="124" t="str">
        <f>$D$12</f>
        <v>Jahr 2020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2019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221</v>
      </c>
      <c r="C70" s="123" t="s">
        <v>222</v>
      </c>
      <c r="D70" s="124" t="str">
        <f>$D$12</f>
        <v>Jahr 2020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2019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223</v>
      </c>
      <c r="C72" s="123" t="s">
        <v>224</v>
      </c>
      <c r="D72" s="124" t="str">
        <f>$D$12</f>
        <v>Jahr 2020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2019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 t="s">
        <v>81</v>
      </c>
      <c r="D74" s="124" t="str">
        <f>$D$12</f>
        <v>Jahr 2020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2019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225</v>
      </c>
      <c r="C76" s="123" t="s">
        <v>226</v>
      </c>
      <c r="D76" s="124" t="str">
        <f>$D$12</f>
        <v>Jahr 2020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2019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227</v>
      </c>
      <c r="C78" s="123" t="s">
        <v>228</v>
      </c>
      <c r="D78" s="124" t="str">
        <f>$D$12</f>
        <v>Jahr 2020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2019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229</v>
      </c>
      <c r="C80" s="123" t="s">
        <v>230</v>
      </c>
      <c r="D80" s="124" t="str">
        <f>$D$12</f>
        <v>Jahr 2020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2019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231</v>
      </c>
      <c r="C82" s="123" t="s">
        <v>232</v>
      </c>
      <c r="D82" s="124" t="str">
        <f>$D$12</f>
        <v>Jahr 2020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2019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233</v>
      </c>
      <c r="C84" s="123" t="s">
        <v>234</v>
      </c>
      <c r="D84" s="124" t="str">
        <f>$D$12</f>
        <v>Jahr 2020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2019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235</v>
      </c>
      <c r="C86" s="123" t="s">
        <v>236</v>
      </c>
      <c r="D86" s="124" t="str">
        <f>$D$12</f>
        <v>Jahr 2020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2019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 t="s">
        <v>83</v>
      </c>
      <c r="D88" s="124" t="str">
        <f>$D$12</f>
        <v>Jahr 2020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2019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237</v>
      </c>
      <c r="C90" s="123" t="s">
        <v>238</v>
      </c>
      <c r="D90" s="124" t="str">
        <f>$D$12</f>
        <v>Jahr 2020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2019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239</v>
      </c>
      <c r="C92" s="123" t="s">
        <v>240</v>
      </c>
      <c r="D92" s="124" t="str">
        <f>$D$12</f>
        <v>Jahr 2020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2019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241</v>
      </c>
      <c r="C94" s="123" t="s">
        <v>242</v>
      </c>
      <c r="D94" s="124" t="str">
        <f>$D$12</f>
        <v>Jahr 2020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2019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243</v>
      </c>
      <c r="C96" s="123" t="s">
        <v>244</v>
      </c>
      <c r="D96" s="124" t="str">
        <f>$D$12</f>
        <v>Jahr 2020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2019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245</v>
      </c>
      <c r="C98" s="123" t="s">
        <v>246</v>
      </c>
      <c r="D98" s="124" t="str">
        <f>$D$12</f>
        <v>Jahr 2020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2019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247</v>
      </c>
      <c r="C100" s="123" t="s">
        <v>248</v>
      </c>
      <c r="D100" s="124" t="str">
        <f>$D$12</f>
        <v>Jahr 2020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2019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249</v>
      </c>
      <c r="C102" s="123" t="s">
        <v>250</v>
      </c>
      <c r="D102" s="124" t="str">
        <f>$D$12</f>
        <v>Jahr 2020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2019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 t="s">
        <v>85</v>
      </c>
      <c r="D104" s="124" t="str">
        <f>$D$12</f>
        <v>Jahr 2020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2019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251</v>
      </c>
      <c r="C106" s="123" t="s">
        <v>252</v>
      </c>
      <c r="D106" s="124" t="str">
        <f>$D$12</f>
        <v>Jahr 2020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2019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 t="s">
        <v>87</v>
      </c>
      <c r="D108" s="124" t="str">
        <f>$D$12</f>
        <v>Jahr 2020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2019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 t="s">
        <v>89</v>
      </c>
      <c r="D110" s="124" t="str">
        <f>$D$12</f>
        <v>Jahr 2020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2019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253</v>
      </c>
      <c r="C112" s="123" t="s">
        <v>254</v>
      </c>
      <c r="D112" s="124" t="str">
        <f>$D$12</f>
        <v>Jahr 2020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2019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255</v>
      </c>
      <c r="C114" s="123" t="s">
        <v>256</v>
      </c>
      <c r="D114" s="124" t="str">
        <f>$D$12</f>
        <v>Jahr 2020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2019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257</v>
      </c>
      <c r="C116" s="123" t="s">
        <v>258</v>
      </c>
      <c r="D116" s="124" t="str">
        <f>$D$12</f>
        <v>Jahr 2020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2019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259</v>
      </c>
      <c r="C118" s="123" t="s">
        <v>260</v>
      </c>
      <c r="D118" s="124" t="str">
        <f>$D$12</f>
        <v>Jahr 2020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2019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261</v>
      </c>
      <c r="C120" s="123" t="s">
        <v>262</v>
      </c>
      <c r="D120" s="124" t="str">
        <f>$D$12</f>
        <v>Jahr 2020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2019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263</v>
      </c>
      <c r="C122" s="123" t="s">
        <v>264</v>
      </c>
      <c r="D122" s="124" t="str">
        <f>$D$12</f>
        <v>Jahr 2020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2019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 t="s">
        <v>91</v>
      </c>
      <c r="D124" s="124" t="str">
        <f>$D$12</f>
        <v>Jahr 2020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2019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 t="s">
        <v>93</v>
      </c>
      <c r="D126" s="124" t="str">
        <f>$D$12</f>
        <v>Jahr 2020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2019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265</v>
      </c>
      <c r="C128" s="123" t="s">
        <v>266</v>
      </c>
      <c r="D128" s="124" t="str">
        <f>$D$12</f>
        <v>Jahr 2020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2019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267</v>
      </c>
      <c r="C130" s="123" t="s">
        <v>268</v>
      </c>
      <c r="D130" s="124" t="str">
        <f>$D$12</f>
        <v>Jahr 2020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2019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269</v>
      </c>
      <c r="C132" s="123" t="s">
        <v>270</v>
      </c>
      <c r="D132" s="124" t="str">
        <f>$D$12</f>
        <v>Jahr 2020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2019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271</v>
      </c>
      <c r="C134" s="123" t="s">
        <v>272</v>
      </c>
      <c r="D134" s="124" t="str">
        <f>$D$12</f>
        <v>Jahr 2020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2019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273</v>
      </c>
      <c r="C136" s="123" t="s">
        <v>274</v>
      </c>
      <c r="D136" s="124" t="str">
        <f>$D$12</f>
        <v>Jahr 2020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2019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275</v>
      </c>
      <c r="C138" s="123" t="s">
        <v>276</v>
      </c>
      <c r="D138" s="124" t="str">
        <f>$D$12</f>
        <v>Jahr 2020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2019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277</v>
      </c>
      <c r="C140" s="123" t="s">
        <v>278</v>
      </c>
      <c r="D140" s="124" t="str">
        <f>$D$12</f>
        <v>Jahr 2020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2019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279</v>
      </c>
      <c r="C142" s="123" t="s">
        <v>280</v>
      </c>
      <c r="D142" s="124" t="str">
        <f>$D$12</f>
        <v>Jahr 2020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2019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281</v>
      </c>
      <c r="C144" s="123" t="s">
        <v>282</v>
      </c>
      <c r="D144" s="124" t="str">
        <f>$D$12</f>
        <v>Jahr 2020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2019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283</v>
      </c>
      <c r="C146" s="123" t="s">
        <v>284</v>
      </c>
      <c r="D146" s="124" t="str">
        <f>$D$12</f>
        <v>Jahr 2020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2019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285</v>
      </c>
      <c r="C148" s="123" t="s">
        <v>286</v>
      </c>
      <c r="D148" s="124" t="str">
        <f>$D$12</f>
        <v>Jahr 2020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2019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287</v>
      </c>
      <c r="C150" s="123" t="s">
        <v>288</v>
      </c>
      <c r="D150" s="124" t="str">
        <f>$D$12</f>
        <v>Jahr 2020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2019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289</v>
      </c>
      <c r="C152" s="123" t="s">
        <v>290</v>
      </c>
      <c r="D152" s="124" t="str">
        <f>$D$12</f>
        <v>Jahr 2020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2019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291</v>
      </c>
      <c r="C154" s="123" t="s">
        <v>292</v>
      </c>
      <c r="D154" s="124" t="str">
        <f>$D$12</f>
        <v>Jahr 2020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2019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293</v>
      </c>
      <c r="C156" s="123" t="s">
        <v>294</v>
      </c>
      <c r="D156" s="124" t="str">
        <f>$D$12</f>
        <v>Jahr 2020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2019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 t="s">
        <v>95</v>
      </c>
      <c r="D158" s="124" t="str">
        <f>$D$12</f>
        <v>Jahr 2020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2019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 t="s">
        <v>131</v>
      </c>
      <c r="D160" s="124" t="str">
        <f>$D$12</f>
        <v>Jahr 2020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2019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295</v>
      </c>
      <c r="C162" s="123" t="s">
        <v>296</v>
      </c>
      <c r="D162" s="124" t="str">
        <f>$D$12</f>
        <v>Jahr 2020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2019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 t="s">
        <v>97</v>
      </c>
      <c r="D164" s="124" t="str">
        <f>$D$12</f>
        <v>Jahr 2020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2019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297</v>
      </c>
      <c r="C166" s="123" t="s">
        <v>298</v>
      </c>
      <c r="D166" s="124" t="str">
        <f>$D$12</f>
        <v>Jahr 2020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2019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 t="s">
        <v>139</v>
      </c>
      <c r="D168" s="124" t="str">
        <f>$D$12</f>
        <v>Jahr 2020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2019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299</v>
      </c>
      <c r="C170" s="123" t="s">
        <v>300</v>
      </c>
      <c r="D170" s="124" t="str">
        <f>$D$12</f>
        <v>Jahr 2020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2019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301</v>
      </c>
      <c r="C172" s="123" t="s">
        <v>302</v>
      </c>
      <c r="D172" s="124" t="str">
        <f>$D$12</f>
        <v>Jahr 2020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2019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303</v>
      </c>
      <c r="C174" s="123" t="s">
        <v>304</v>
      </c>
      <c r="D174" s="124" t="str">
        <f>$D$12</f>
        <v>Jahr 2020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2019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305</v>
      </c>
      <c r="C176" s="123" t="s">
        <v>306</v>
      </c>
      <c r="D176" s="124" t="str">
        <f>$D$12</f>
        <v>Jahr 2020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2019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307</v>
      </c>
      <c r="C178" s="123" t="s">
        <v>308</v>
      </c>
      <c r="D178" s="124" t="str">
        <f>$D$12</f>
        <v>Jahr 2020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2019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309</v>
      </c>
      <c r="C180" s="123" t="s">
        <v>310</v>
      </c>
      <c r="D180" s="124" t="str">
        <f>$D$12</f>
        <v>Jahr 2020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2019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 t="s">
        <v>141</v>
      </c>
      <c r="D182" s="124" t="str">
        <f>$D$12</f>
        <v>Jahr 2020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2019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311</v>
      </c>
      <c r="C184" s="123" t="s">
        <v>312</v>
      </c>
      <c r="D184" s="124" t="str">
        <f>$D$12</f>
        <v>Jahr 2020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2019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313</v>
      </c>
      <c r="C186" s="123" t="s">
        <v>314</v>
      </c>
      <c r="D186" s="124" t="str">
        <f>$D$12</f>
        <v>Jahr 2020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2019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315</v>
      </c>
      <c r="C188" s="123" t="s">
        <v>316</v>
      </c>
      <c r="D188" s="124" t="str">
        <f>$D$12</f>
        <v>Jahr 2020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2019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317</v>
      </c>
      <c r="C190" s="123" t="s">
        <v>318</v>
      </c>
      <c r="D190" s="124" t="str">
        <f>$D$12</f>
        <v>Jahr 2020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2019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319</v>
      </c>
      <c r="C192" s="123" t="s">
        <v>320</v>
      </c>
      <c r="D192" s="124" t="str">
        <f>$D$12</f>
        <v>Jahr 2020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2019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321</v>
      </c>
      <c r="C194" s="123" t="s">
        <v>322</v>
      </c>
      <c r="D194" s="124" t="str">
        <f>$D$12</f>
        <v>Jahr 2020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2019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323</v>
      </c>
      <c r="C196" s="123" t="s">
        <v>324</v>
      </c>
      <c r="D196" s="124" t="str">
        <f>$D$12</f>
        <v>Jahr 2020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2019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325</v>
      </c>
      <c r="C198" s="123" t="s">
        <v>326</v>
      </c>
      <c r="D198" s="124" t="str">
        <f>$D$12</f>
        <v>Jahr 2020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2019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327</v>
      </c>
      <c r="C200" s="123" t="s">
        <v>328</v>
      </c>
      <c r="D200" s="124" t="str">
        <f>$D$12</f>
        <v>Jahr 2020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2019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329</v>
      </c>
      <c r="C202" s="123" t="s">
        <v>330</v>
      </c>
      <c r="D202" s="124" t="str">
        <f>$D$12</f>
        <v>Jahr 2020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2019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331</v>
      </c>
      <c r="C204" s="123" t="s">
        <v>332</v>
      </c>
      <c r="D204" s="124" t="str">
        <f>$D$12</f>
        <v>Jahr 2020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2019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333</v>
      </c>
      <c r="C206" s="123" t="s">
        <v>334</v>
      </c>
      <c r="D206" s="124" t="str">
        <f>$D$12</f>
        <v>Jahr 2020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2019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335</v>
      </c>
      <c r="C208" s="123" t="s">
        <v>336</v>
      </c>
      <c r="D208" s="124" t="str">
        <f>$D$12</f>
        <v>Jahr 2020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2019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337</v>
      </c>
      <c r="C210" s="123" t="s">
        <v>338</v>
      </c>
      <c r="D210" s="124" t="str">
        <f>$D$12</f>
        <v>Jahr 2020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2019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339</v>
      </c>
      <c r="C212" s="123" t="s">
        <v>340</v>
      </c>
      <c r="D212" s="124" t="str">
        <f>$D$12</f>
        <v>Jahr 2020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2019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341</v>
      </c>
      <c r="C214" s="123" t="s">
        <v>342</v>
      </c>
      <c r="D214" s="124" t="str">
        <f>$D$12</f>
        <v>Jahr 2020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2019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343</v>
      </c>
      <c r="C216" s="123" t="s">
        <v>344</v>
      </c>
      <c r="D216" s="124" t="str">
        <f>$D$12</f>
        <v>Jahr 2020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2019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 t="s">
        <v>99</v>
      </c>
      <c r="D218" s="124" t="str">
        <f>$D$12</f>
        <v>Jahr 2020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2019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345</v>
      </c>
      <c r="C220" s="123" t="s">
        <v>346</v>
      </c>
      <c r="D220" s="124" t="str">
        <f>$D$12</f>
        <v>Jahr 2020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2019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347</v>
      </c>
      <c r="C222" s="123" t="s">
        <v>348</v>
      </c>
      <c r="D222" s="124" t="str">
        <f>$D$12</f>
        <v>Jahr 2020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2019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349</v>
      </c>
      <c r="C224" s="123" t="s">
        <v>350</v>
      </c>
      <c r="D224" s="124" t="str">
        <f>$D$12</f>
        <v>Jahr 2020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2019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 t="s">
        <v>133</v>
      </c>
      <c r="D226" s="124" t="str">
        <f>$D$12</f>
        <v>Jahr 2020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2019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 t="s">
        <v>101</v>
      </c>
      <c r="D228" s="124" t="str">
        <f>$D$12</f>
        <v>Jahr 2020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2019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 t="s">
        <v>103</v>
      </c>
      <c r="D230" s="124" t="str">
        <f>$D$12</f>
        <v>Jahr 2020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2019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351</v>
      </c>
      <c r="C232" s="123" t="s">
        <v>352</v>
      </c>
      <c r="D232" s="124" t="str">
        <f>$D$12</f>
        <v>Jahr 2020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2019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353</v>
      </c>
      <c r="C234" s="123" t="s">
        <v>354</v>
      </c>
      <c r="D234" s="124" t="str">
        <f>$D$12</f>
        <v>Jahr 2020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2019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355</v>
      </c>
      <c r="C236" s="123" t="s">
        <v>356</v>
      </c>
      <c r="D236" s="124" t="str">
        <f>$D$12</f>
        <v>Jahr 2020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2019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357</v>
      </c>
      <c r="C238" s="123" t="s">
        <v>358</v>
      </c>
      <c r="D238" s="124" t="str">
        <f>$D$12</f>
        <v>Jahr 2020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2019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359</v>
      </c>
      <c r="C240" s="123" t="s">
        <v>360</v>
      </c>
      <c r="D240" s="124" t="str">
        <f>$D$12</f>
        <v>Jahr 2020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2019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361</v>
      </c>
      <c r="C242" s="123" t="s">
        <v>362</v>
      </c>
      <c r="D242" s="124" t="str">
        <f>$D$12</f>
        <v>Jahr 2020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2019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 t="s">
        <v>105</v>
      </c>
      <c r="D244" s="124" t="str">
        <f>$D$12</f>
        <v>Jahr 2020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2019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363</v>
      </c>
      <c r="C246" s="123" t="s">
        <v>364</v>
      </c>
      <c r="D246" s="124" t="str">
        <f>$D$12</f>
        <v>Jahr 2020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2019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365</v>
      </c>
      <c r="C248" s="123" t="s">
        <v>366</v>
      </c>
      <c r="D248" s="124" t="str">
        <f>$D$12</f>
        <v>Jahr 2020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2019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367</v>
      </c>
      <c r="C250" s="123" t="s">
        <v>368</v>
      </c>
      <c r="D250" s="124" t="str">
        <f>$D$12</f>
        <v>Jahr 2020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2019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369</v>
      </c>
      <c r="C252" s="123" t="s">
        <v>370</v>
      </c>
      <c r="D252" s="124" t="str">
        <f>$D$12</f>
        <v>Jahr 2020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2019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371</v>
      </c>
      <c r="C254" s="123" t="s">
        <v>372</v>
      </c>
      <c r="D254" s="124" t="str">
        <f>$D$12</f>
        <v>Jahr 2020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2019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373</v>
      </c>
      <c r="C256" s="123" t="s">
        <v>374</v>
      </c>
      <c r="D256" s="124" t="str">
        <f>$D$12</f>
        <v>Jahr 2020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2019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375</v>
      </c>
      <c r="C258" s="123" t="s">
        <v>376</v>
      </c>
      <c r="D258" s="124" t="str">
        <f>$D$12</f>
        <v>Jahr 2020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2019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377</v>
      </c>
      <c r="C260" s="123" t="s">
        <v>378</v>
      </c>
      <c r="D260" s="124" t="str">
        <f>$D$12</f>
        <v>Jahr 2020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2019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379</v>
      </c>
      <c r="C262" s="123" t="s">
        <v>380</v>
      </c>
      <c r="D262" s="124" t="str">
        <f>$D$12</f>
        <v>Jahr 2020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2019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381</v>
      </c>
      <c r="C264" s="123" t="s">
        <v>382</v>
      </c>
      <c r="D264" s="124" t="str">
        <f>$D$12</f>
        <v>Jahr 2020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2019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383</v>
      </c>
      <c r="C266" s="123" t="s">
        <v>384</v>
      </c>
      <c r="D266" s="124" t="str">
        <f>$D$12</f>
        <v>Jahr 2020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2019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385</v>
      </c>
      <c r="C268" s="123" t="s">
        <v>386</v>
      </c>
      <c r="D268" s="124" t="str">
        <f>$D$12</f>
        <v>Jahr 2020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2019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387</v>
      </c>
      <c r="C270" s="123" t="s">
        <v>388</v>
      </c>
      <c r="D270" s="124" t="str">
        <f>$D$12</f>
        <v>Jahr 2020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2019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389</v>
      </c>
      <c r="C272" s="123" t="s">
        <v>390</v>
      </c>
      <c r="D272" s="124" t="str">
        <f>$D$12</f>
        <v>Jahr 2020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2019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391</v>
      </c>
      <c r="C274" s="123" t="s">
        <v>392</v>
      </c>
      <c r="D274" s="124" t="str">
        <f>$D$12</f>
        <v>Jahr 2020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2019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393</v>
      </c>
      <c r="C276" s="123" t="s">
        <v>394</v>
      </c>
      <c r="D276" s="124" t="str">
        <f>$D$12</f>
        <v>Jahr 2020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2019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395</v>
      </c>
      <c r="C278" s="123" t="s">
        <v>396</v>
      </c>
      <c r="D278" s="124" t="str">
        <f>$D$12</f>
        <v>Jahr 2020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2019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397</v>
      </c>
      <c r="C280" s="123" t="s">
        <v>398</v>
      </c>
      <c r="D280" s="124" t="str">
        <f>$D$12</f>
        <v>Jahr 2020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2019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 t="s">
        <v>107</v>
      </c>
      <c r="D282" s="124" t="str">
        <f>$D$12</f>
        <v>Jahr 2020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2019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399</v>
      </c>
      <c r="C284" s="123" t="s">
        <v>400</v>
      </c>
      <c r="D284" s="124" t="str">
        <f>$D$12</f>
        <v>Jahr 2020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2019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401</v>
      </c>
      <c r="C286" s="123" t="s">
        <v>402</v>
      </c>
      <c r="D286" s="124" t="str">
        <f>$D$12</f>
        <v>Jahr 2020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2019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 t="s">
        <v>135</v>
      </c>
      <c r="D288" s="124" t="str">
        <f>$D$12</f>
        <v>Jahr 2020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2019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403</v>
      </c>
      <c r="C290" s="123" t="s">
        <v>404</v>
      </c>
      <c r="D290" s="124" t="str">
        <f>$D$12</f>
        <v>Jahr 2020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2019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 t="s">
        <v>109</v>
      </c>
      <c r="D292" s="124" t="str">
        <f>$D$12</f>
        <v>Jahr 2020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2019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405</v>
      </c>
      <c r="C294" s="123" t="s">
        <v>406</v>
      </c>
      <c r="D294" s="124" t="str">
        <f>$D$12</f>
        <v>Jahr 2020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2019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407</v>
      </c>
      <c r="C296" s="123" t="s">
        <v>408</v>
      </c>
      <c r="D296" s="124" t="str">
        <f>$D$12</f>
        <v>Jahr 2020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2019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409</v>
      </c>
      <c r="C298" s="123" t="s">
        <v>410</v>
      </c>
      <c r="D298" s="124" t="str">
        <f>$D$12</f>
        <v>Jahr 2020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2019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411</v>
      </c>
      <c r="C300" s="123" t="s">
        <v>412</v>
      </c>
      <c r="D300" s="124" t="str">
        <f>$D$12</f>
        <v>Jahr 2020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2019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413</v>
      </c>
      <c r="C302" s="123" t="s">
        <v>414</v>
      </c>
      <c r="D302" s="124" t="str">
        <f>$D$12</f>
        <v>Jahr 2020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2019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415</v>
      </c>
      <c r="C304" s="123" t="s">
        <v>416</v>
      </c>
      <c r="D304" s="124" t="str">
        <f>$D$12</f>
        <v>Jahr 2020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2019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417</v>
      </c>
      <c r="C306" s="123" t="s">
        <v>418</v>
      </c>
      <c r="D306" s="124" t="str">
        <f>$D$12</f>
        <v>Jahr 2020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2019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419</v>
      </c>
      <c r="C308" s="123" t="s">
        <v>420</v>
      </c>
      <c r="D308" s="124" t="str">
        <f>$D$12</f>
        <v>Jahr 2020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2019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421</v>
      </c>
      <c r="C310" s="123" t="s">
        <v>422</v>
      </c>
      <c r="D310" s="124" t="str">
        <f>$D$12</f>
        <v>Jahr 2020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2019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 t="s">
        <v>111</v>
      </c>
      <c r="D312" s="124" t="str">
        <f>$D$12</f>
        <v>Jahr 2020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2019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 t="s">
        <v>113</v>
      </c>
      <c r="D314" s="124" t="str">
        <f>$D$12</f>
        <v>Jahr 2020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2019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423</v>
      </c>
      <c r="C316" s="123" t="s">
        <v>424</v>
      </c>
      <c r="D316" s="124" t="str">
        <f>$D$12</f>
        <v>Jahr 2020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2019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425</v>
      </c>
      <c r="C318" s="123" t="s">
        <v>426</v>
      </c>
      <c r="D318" s="124" t="str">
        <f>$D$12</f>
        <v>Jahr 2020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2019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 t="s">
        <v>115</v>
      </c>
      <c r="D320" s="124" t="str">
        <f>$D$12</f>
        <v>Jahr 2020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2019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427</v>
      </c>
      <c r="C322" s="123" t="s">
        <v>428</v>
      </c>
      <c r="D322" s="124" t="str">
        <f>$D$12</f>
        <v>Jahr 2020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2019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429</v>
      </c>
      <c r="C324" s="123" t="s">
        <v>430</v>
      </c>
      <c r="D324" s="124" t="str">
        <f>$D$12</f>
        <v>Jahr 2020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2019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431</v>
      </c>
      <c r="C326" s="123" t="s">
        <v>432</v>
      </c>
      <c r="D326" s="124" t="str">
        <f>$D$12</f>
        <v>Jahr 2020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2019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433</v>
      </c>
      <c r="C328" s="123" t="s">
        <v>434</v>
      </c>
      <c r="D328" s="124" t="str">
        <f>$D$12</f>
        <v>Jahr 2020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2019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435</v>
      </c>
      <c r="C330" s="123" t="s">
        <v>436</v>
      </c>
      <c r="D330" s="124" t="str">
        <f>$D$12</f>
        <v>Jahr 2020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2019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437</v>
      </c>
      <c r="C332" s="123" t="s">
        <v>438</v>
      </c>
      <c r="D332" s="124" t="str">
        <f>$D$12</f>
        <v>Jahr 2020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2019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439</v>
      </c>
      <c r="C334" s="123" t="s">
        <v>440</v>
      </c>
      <c r="D334" s="124" t="str">
        <f>$D$12</f>
        <v>Jahr 2020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2019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 t="s">
        <v>117</v>
      </c>
      <c r="D336" s="124" t="str">
        <f>$D$12</f>
        <v>Jahr 2020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2019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 t="s">
        <v>137</v>
      </c>
      <c r="D338" s="124" t="str">
        <f>$D$12</f>
        <v>Jahr 2020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2019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441</v>
      </c>
      <c r="C340" s="123" t="s">
        <v>442</v>
      </c>
      <c r="D340" s="124" t="str">
        <f>$D$12</f>
        <v>Jahr 2020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2019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443</v>
      </c>
      <c r="C342" s="123" t="s">
        <v>444</v>
      </c>
      <c r="D342" s="124" t="str">
        <f>$D$12</f>
        <v>Jahr 2020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2019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445</v>
      </c>
      <c r="C344" s="123" t="s">
        <v>446</v>
      </c>
      <c r="D344" s="124" t="str">
        <f>$D$12</f>
        <v>Jahr 2020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2019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447</v>
      </c>
      <c r="C346" s="123" t="s">
        <v>448</v>
      </c>
      <c r="D346" s="124" t="str">
        <f>$D$12</f>
        <v>Jahr 2020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2019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449</v>
      </c>
      <c r="C348" s="123" t="s">
        <v>450</v>
      </c>
      <c r="D348" s="124" t="str">
        <f>$D$12</f>
        <v>Jahr 2020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2019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451</v>
      </c>
      <c r="C350" s="123" t="s">
        <v>452</v>
      </c>
      <c r="D350" s="124" t="str">
        <f>$D$12</f>
        <v>Jahr 2020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2019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 t="s">
        <v>119</v>
      </c>
      <c r="D352" s="124" t="str">
        <f>$D$12</f>
        <v>Jahr 2020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2019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 t="s">
        <v>121</v>
      </c>
      <c r="D354" s="124" t="str">
        <f>$D$12</f>
        <v>Jahr 2020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2019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453</v>
      </c>
      <c r="C356" s="123" t="s">
        <v>454</v>
      </c>
      <c r="D356" s="124" t="str">
        <f>$D$12</f>
        <v>Jahr 2020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2019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 t="s">
        <v>123</v>
      </c>
      <c r="D358" s="124" t="str">
        <f>$D$12</f>
        <v>Jahr 2020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2019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455</v>
      </c>
      <c r="C360" s="123" t="s">
        <v>456</v>
      </c>
      <c r="D360" s="124" t="str">
        <f>$D$12</f>
        <v>Jahr 2020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2019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457</v>
      </c>
      <c r="C362" s="123" t="s">
        <v>458</v>
      </c>
      <c r="D362" s="124" t="str">
        <f>$D$12</f>
        <v>Jahr 2020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2019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459</v>
      </c>
      <c r="C364" s="123" t="s">
        <v>460</v>
      </c>
      <c r="D364" s="124" t="str">
        <f>$D$12</f>
        <v>Jahr 2020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2019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461</v>
      </c>
      <c r="C366" s="123" t="s">
        <v>462</v>
      </c>
      <c r="D366" s="124" t="str">
        <f>$D$12</f>
        <v>Jahr 2020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2019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463</v>
      </c>
      <c r="C368" s="123" t="s">
        <v>464</v>
      </c>
      <c r="D368" s="124" t="str">
        <f>$D$12</f>
        <v>Jahr 2020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2019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465</v>
      </c>
      <c r="C370" s="123" t="s">
        <v>466</v>
      </c>
      <c r="D370" s="124" t="str">
        <f>$D$12</f>
        <v>Jahr 2020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2019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467</v>
      </c>
      <c r="C372" s="123" t="s">
        <v>468</v>
      </c>
      <c r="D372" s="124" t="str">
        <f>$D$12</f>
        <v>Jahr 2020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2019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469</v>
      </c>
      <c r="C374" s="123" t="s">
        <v>470</v>
      </c>
      <c r="D374" s="124" t="str">
        <f>$D$12</f>
        <v>Jahr 2020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2019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471</v>
      </c>
      <c r="C376" s="123" t="s">
        <v>472</v>
      </c>
      <c r="D376" s="124" t="str">
        <f>$D$12</f>
        <v>Jahr 2020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2019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473</v>
      </c>
      <c r="C378" s="123" t="s">
        <v>474</v>
      </c>
      <c r="D378" s="124" t="str">
        <f>$D$12</f>
        <v>Jahr 2020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2019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475</v>
      </c>
      <c r="C380" s="123" t="s">
        <v>476</v>
      </c>
      <c r="D380" s="124" t="str">
        <f>$D$12</f>
        <v>Jahr 2020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2019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477</v>
      </c>
      <c r="C382" s="123" t="s">
        <v>478</v>
      </c>
      <c r="D382" s="124" t="str">
        <f>$D$12</f>
        <v>Jahr 2020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2019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479</v>
      </c>
      <c r="C384" s="123" t="s">
        <v>480</v>
      </c>
      <c r="D384" s="124" t="str">
        <f>$D$12</f>
        <v>Jahr 2020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2019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481</v>
      </c>
      <c r="C386" s="123" t="s">
        <v>482</v>
      </c>
      <c r="D386" s="124" t="str">
        <f>$D$12</f>
        <v>Jahr 2020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2019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483</v>
      </c>
      <c r="C388" s="123" t="s">
        <v>484</v>
      </c>
      <c r="D388" s="124" t="str">
        <f>$D$12</f>
        <v>Jahr 2020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2019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485</v>
      </c>
      <c r="C390" s="123" t="s">
        <v>486</v>
      </c>
      <c r="D390" s="124" t="str">
        <f>$D$12</f>
        <v>Jahr 2020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2019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487</v>
      </c>
      <c r="C392" s="123" t="s">
        <v>488</v>
      </c>
      <c r="D392" s="124" t="str">
        <f>$D$12</f>
        <v>Jahr 2020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2019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 t="s">
        <v>125</v>
      </c>
      <c r="D394" s="124" t="str">
        <f>$D$12</f>
        <v>Jahr 2020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2019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489</v>
      </c>
      <c r="C396" s="123" t="s">
        <v>490</v>
      </c>
      <c r="D396" s="124" t="str">
        <f>$D$12</f>
        <v>Jahr 2020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2019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491</v>
      </c>
      <c r="C398" s="123" t="s">
        <v>492</v>
      </c>
      <c r="D398" s="124" t="str">
        <f>$D$12</f>
        <v>Jahr 2020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2019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493</v>
      </c>
      <c r="C400" s="123" t="s">
        <v>494</v>
      </c>
      <c r="D400" s="124" t="str">
        <f>$D$12</f>
        <v>Jahr 2020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2019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495</v>
      </c>
      <c r="C402" s="123" t="s">
        <v>496</v>
      </c>
      <c r="D402" s="124" t="str">
        <f>$D$12</f>
        <v>Jahr 2020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2019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497</v>
      </c>
      <c r="C404" s="123" t="s">
        <v>498</v>
      </c>
      <c r="D404" s="124" t="str">
        <f>$D$12</f>
        <v>Jahr 2020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2019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499</v>
      </c>
      <c r="C406" s="123" t="s">
        <v>500</v>
      </c>
      <c r="D406" s="124" t="str">
        <f>$D$12</f>
        <v>Jahr 2020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2019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 t="s">
        <v>127</v>
      </c>
      <c r="D408" s="124" t="str">
        <f>$D$12</f>
        <v>Jahr 2020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2019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501</v>
      </c>
      <c r="C410" s="123" t="s">
        <v>502</v>
      </c>
      <c r="D410" s="124" t="str">
        <f>$D$12</f>
        <v>Jahr 2020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2019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 t="s">
        <v>143</v>
      </c>
      <c r="D412" s="124" t="str">
        <f>$D$12</f>
        <v>Jahr 2020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2019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503</v>
      </c>
      <c r="C414" s="123" t="s">
        <v>504</v>
      </c>
      <c r="D414" s="124" t="str">
        <f>$D$12</f>
        <v>Jahr 2020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2019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505</v>
      </c>
      <c r="C416" s="123" t="s">
        <v>506</v>
      </c>
      <c r="D416" s="124" t="str">
        <f>$D$12</f>
        <v>Jahr 2020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2019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507</v>
      </c>
      <c r="C418" s="123" t="s">
        <v>508</v>
      </c>
      <c r="D418" s="124" t="str">
        <f>$D$12</f>
        <v>Jahr 2020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2019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509</v>
      </c>
      <c r="C420" s="123" t="s">
        <v>510</v>
      </c>
      <c r="D420" s="124" t="str">
        <f>$D$12</f>
        <v>Jahr 2020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2019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511</v>
      </c>
      <c r="C422" s="123" t="s">
        <v>512</v>
      </c>
      <c r="D422" s="124" t="str">
        <f>$D$12</f>
        <v>Jahr 2020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2019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513</v>
      </c>
      <c r="C424" s="123" t="s">
        <v>514</v>
      </c>
      <c r="D424" s="124" t="str">
        <f>$D$12</f>
        <v>Jahr 2020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2019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515</v>
      </c>
      <c r="C426" s="123" t="s">
        <v>516</v>
      </c>
      <c r="D426" s="124" t="str">
        <f>$D$12</f>
        <v>Jahr 2020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2019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517</v>
      </c>
      <c r="C428" s="123" t="s">
        <v>518</v>
      </c>
      <c r="D428" s="124" t="str">
        <f>$D$12</f>
        <v>Jahr 2020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2019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519</v>
      </c>
      <c r="C430" s="123" t="s">
        <v>520</v>
      </c>
      <c r="D430" s="124" t="str">
        <f>$D$12</f>
        <v>Jahr 2020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2019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 t="s">
        <v>129</v>
      </c>
      <c r="D432" s="124" t="str">
        <f>$D$12</f>
        <v>Jahr 2020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2019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525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2020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526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527</v>
      </c>
      <c r="G9" s="333" t="s">
        <v>528</v>
      </c>
      <c r="H9" s="334"/>
      <c r="I9" s="330" t="s">
        <v>529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2020</v>
      </c>
      <c r="E13" s="163">
        <v>1400</v>
      </c>
      <c r="F13" s="125">
        <v>0</v>
      </c>
      <c r="G13" s="125">
        <v>0</v>
      </c>
      <c r="H13" s="125">
        <v>0</v>
      </c>
      <c r="I13" s="164">
        <v>1400</v>
      </c>
    </row>
    <row r="14" spans="1:9" ht="12.75" customHeight="1" x14ac:dyDescent="0.2">
      <c r="B14" s="216"/>
      <c r="C14" s="81"/>
      <c r="D14" s="81" t="str">
        <f>"Jahr "&amp;(AktJahr-1)</f>
        <v>Jahr 2019</v>
      </c>
      <c r="E14" s="169">
        <v>830</v>
      </c>
      <c r="F14" s="167">
        <v>0</v>
      </c>
      <c r="G14" s="167">
        <v>0</v>
      </c>
      <c r="H14" s="167">
        <v>0</v>
      </c>
      <c r="I14" s="170">
        <v>830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2020</v>
      </c>
      <c r="E15" s="163">
        <v>1300</v>
      </c>
      <c r="F15" s="125">
        <v>0</v>
      </c>
      <c r="G15" s="125">
        <v>0</v>
      </c>
      <c r="H15" s="125">
        <v>0</v>
      </c>
      <c r="I15" s="164">
        <v>1300</v>
      </c>
    </row>
    <row r="16" spans="1:9" ht="12.75" customHeight="1" x14ac:dyDescent="0.2">
      <c r="B16" s="216"/>
      <c r="C16" s="81"/>
      <c r="D16" s="81" t="str">
        <f>$D$14</f>
        <v>Jahr 2019</v>
      </c>
      <c r="E16" s="169">
        <v>730</v>
      </c>
      <c r="F16" s="167">
        <v>0</v>
      </c>
      <c r="G16" s="167">
        <v>0</v>
      </c>
      <c r="H16" s="167">
        <v>0</v>
      </c>
      <c r="I16" s="170">
        <v>730</v>
      </c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2020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2019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2020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2019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2020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2019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2020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2019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2020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2019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2020</v>
      </c>
      <c r="E27" s="163">
        <v>100</v>
      </c>
      <c r="F27" s="125">
        <v>0</v>
      </c>
      <c r="G27" s="125">
        <v>0</v>
      </c>
      <c r="H27" s="125">
        <v>0</v>
      </c>
      <c r="I27" s="164">
        <v>100</v>
      </c>
    </row>
    <row r="28" spans="2:9" ht="12.75" customHeight="1" x14ac:dyDescent="0.2">
      <c r="B28" s="216"/>
      <c r="C28" s="81"/>
      <c r="D28" s="81" t="str">
        <f>$D$14</f>
        <v>Jahr 2019</v>
      </c>
      <c r="E28" s="169">
        <v>100</v>
      </c>
      <c r="F28" s="167">
        <v>0</v>
      </c>
      <c r="G28" s="167">
        <v>0</v>
      </c>
      <c r="H28" s="167">
        <v>0</v>
      </c>
      <c r="I28" s="170">
        <v>100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2020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2019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2020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2019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2020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2019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2020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2019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2020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2019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2020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2019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2020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2019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2020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2019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2020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2019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2020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2019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2020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2019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2020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2019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2020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2019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2020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2019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2020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2019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2020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2019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2020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2019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2020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2019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2020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2019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2020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2019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2020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2019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2020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2019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2020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2019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2020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2019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2020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2019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2020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2019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2020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2019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2020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2019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2020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2019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2020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2019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Ray Busch</cp:lastModifiedBy>
  <cp:revision>41</cp:revision>
  <cp:lastPrinted>2015-06-07T11:22:37Z</cp:lastPrinted>
  <dcterms:created xsi:type="dcterms:W3CDTF">2004-12-14T14:06:41Z</dcterms:created>
  <dcterms:modified xsi:type="dcterms:W3CDTF">2020-08-03T19:19:23Z</dcterms:modified>
  <dc:language>en-US</dc:language>
</cp:coreProperties>
</file>