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StTal!$B$2:$G$60</definedName>
    <definedName localSheetId="2" name="_xlnm.Print_Area">StTag!$B$2:$E$53</definedName>
    <definedName localSheetId="3" name="_xlnm.Print_Titles">StTdh!$9:$15</definedName>
    <definedName localSheetId="3" name="_xlnm.Print_Area">StTdh!$B$2:$T$92</definedName>
    <definedName localSheetId="4" name="_xlnm.Print_Titles">StTdo!$8:$11</definedName>
    <definedName localSheetId="4" name="_xlnm.Print_Area">StTdo!$B$2:$N$90</definedName>
    <definedName localSheetId="5" name="_xlnm.Print_Titles">StTdoR!$8:$11</definedName>
    <definedName localSheetId="5" name="_xlnm.Print_Area">StTdoR!$B$2:$X$91</definedName>
    <definedName localSheetId="6" name="_xlnm.Print_Titles">StTds!$8:$11</definedName>
    <definedName localSheetId="6" name="_xlnm.Print_Area">StTds!$B$2:$I$436</definedName>
    <definedName localSheetId="7" name="_xlnm.Print_Titles">StTdf!$9:$10</definedName>
    <definedName localSheetId="7" name="_xlnm.Print_Area">StTdf!$B$2:$G$436</definedName>
    <definedName localSheetId="8" name="_xlnm.Print_Titles">StTwh!$7:$12</definedName>
    <definedName localSheetId="8" name="_xlnm.Print_Area">StTwh!$B$2:$I$91</definedName>
    <definedName localSheetId="9" name="_xlnm.Print_Titles">StTwo!$7:$12</definedName>
    <definedName localSheetId="9" name="_xlnm.Print_Area">StTwo!$B$2:$H$91</definedName>
    <definedName localSheetId="10" name="_xlnm.Print_Titles">StTws!$7:$12</definedName>
    <definedName localSheetId="10" name="_xlnm.Print_Area">StTws!$B$2:$I$91</definedName>
    <definedName localSheetId="11" name="_xlnm.Print_Titles">StTwf!$7:$12</definedName>
    <definedName localSheetId="11" name="_xlnm.Print_Area">StTwf!$B$2:$I$91</definedName>
    <definedName localSheetId="12" name="_xlnm.Print_Area">StTk!$B$2:$E$108</definedName>
    <definedName localSheetId="13" name="_xlnm.Print_Area">Steuertabelle!$A$1:$A$1</definedName>
  </definedNames>
  <calcPr calcId="124519" fullCalcOnLoad="1" iterate="0" iterateCount="100" iterateDelta="0.001" refMode="A1"/>
</workbook>
</file>

<file path=xl/sharedStrings.xml><?xml version="1.0" encoding="utf-8"?>
<sst xmlns="http://schemas.openxmlformats.org/spreadsheetml/2006/main" uniqueCount="652">
  <si>
    <t>Verband deutscher Pfandbriefbanken e. V.</t>
  </si>
  <si>
    <t>Georgenstraße 21</t>
  </si>
  <si>
    <t>10117 Berlin</t>
  </si>
  <si>
    <t>Telefon: +49 30 20915 - 100</t>
  </si>
  <si>
    <t>Telefax: +49 30 20915 - 101</t>
  </si>
  <si>
    <t>E-Mail: info@pfandbrief.de</t>
  </si>
  <si>
    <t>Internet: www.pfandbrief.de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</si>
  <si>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</si>
  <si>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</si>
  <si>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</si>
  <si>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</si>
  <si>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</si>
  <si>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</si>
  <si>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</si>
  <si>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</si>
  <si>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</si>
  <si>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</si>
  <si>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</si>
  <si>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</si>
  <si>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</si>
  <si>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</si>
  <si>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</si>
  <si>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</si>
  <si>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</si>
  <si>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</si>
  <si>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</si>
  <si>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</si>
  <si>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</si>
  <si>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</si>
  <si>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</si>
  <si>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</si>
  <si>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</si>
  <si>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</si>
  <si>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</si>
  <si>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</si>
  <si>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</si>
  <si>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</si>
  <si>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</si>
  <si>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</si>
  <si>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</si>
  <si>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</si>
  <si>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</si>
  <si>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</si>
  <si>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</si>
  <si>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</si>
  <si>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</si>
  <si>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</si>
  <si>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</si>
  <si>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</si>
  <si>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</si>
  <si>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</si>
  <si>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</si>
  <si>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</si>
  <si>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</si>
  <si>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</si>
  <si>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</si>
  <si>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</si>
  <si>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</si>
  <si>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</si>
  <si>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</si>
  <si>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</si>
  <si>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</si>
  <si>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</si>
  <si>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</si>
  <si>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</si>
  <si>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</si>
  <si>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</si>
  <si>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</si>
  <si>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</si>
  <si>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</si>
  <si>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</si>
  <si>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</si>
  <si>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</si>
  <si>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</si>
  <si>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</si>
  <si>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</si>
  <si>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</si>
  <si>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</si>
  <si>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</si>
  <si>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</si>
  <si>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</si>
  <si>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</si>
  <si>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</si>
  <si>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</si>
  <si>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</si>
  <si>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</si>
  <si>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</si>
  <si>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</si>
  <si>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</si>
  <si>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</si>
  <si>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</si>
  <si>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</si>
  <si>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</si>
  <si>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</si>
  <si>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</si>
  <si>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</si>
  <si>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</si>
  <si>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</si>
  <si>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</si>
  <si>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</si>
  <si>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</si>
  <si>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</si>
  <si>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</si>
  <si>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</si>
  <si>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</si>
  <si>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</si>
  <si>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</si>
  <si>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</si>
  <si>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</si>
  <si>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</si>
  <si>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</si>
  <si>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</si>
  <si>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</si>
  <si>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</si>
  <si>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</si>
  <si>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</si>
  <si>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</si>
  <si>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</si>
  <si>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</si>
  <si>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</si>
  <si>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</si>
  <si>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</si>
  <si>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</si>
  <si>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</si>
  <si>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</si>
  <si>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</si>
  <si>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</si>
  <si>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</si>
  <si>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</si>
  <si>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</si>
  <si>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</si>
  <si>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</si>
  <si>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</si>
  <si>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</si>
  <si>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</si>
  <si>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</si>
  <si>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</si>
  <si>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</si>
  <si>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</si>
  <si>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</si>
  <si>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</si>
  <si>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</si>
  <si>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</si>
  <si>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</si>
  <si>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</si>
  <si>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</si>
  <si>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</si>
  <si>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</si>
  <si>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</si>
  <si>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</si>
  <si>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</si>
  <si>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</si>
  <si>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</si>
  <si>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</si>
  <si>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</si>
  <si>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</si>
  <si>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</si>
  <si>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</si>
  <si>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</si>
  <si>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</si>
  <si>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</si>
  <si>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</si>
  <si>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</si>
  <si>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</si>
  <si>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</si>
  <si>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</si>
  <si>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</si>
  <si>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</si>
  <si>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</si>
  <si>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</si>
  <si>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</si>
  <si>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</si>
  <si>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</si>
  <si>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</si>
  <si>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</si>
  <si>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</si>
  <si>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</si>
  <si>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</si>
  <si>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</si>
  <si>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</si>
  <si>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</si>
  <si>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</si>
  <si>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</si>
  <si>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</si>
  <si>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</si>
  <si>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</si>
  <si>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</si>
  <si>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</si>
  <si>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</si>
  <si>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</si>
  <si>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</si>
  <si>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</si>
  <si>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</si>
  <si>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</si>
  <si>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</si>
  <si>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</si>
  <si>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</si>
  <si>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</si>
  <si>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</si>
  <si>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</si>
  <si>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</si>
  <si>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</si>
  <si>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</si>
  <si>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</si>
  <si>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</si>
  <si>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</si>
  <si>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</si>
  <si>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</si>
  <si>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</si>
  <si>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</si>
  <si>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</si>
  <si>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</si>
  <si>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</si>
  <si>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</si>
  <si>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</si>
  <si>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</si>
  <si>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</si>
  <si>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</si>
  <si>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</si>
  <si>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</si>
  <si>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</si>
  <si>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</si>
  <si>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</si>
  <si>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</si>
  <si>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</si>
  <si>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</si>
  <si>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</si>
  <si>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</si>
  <si>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</si>
  <si>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</si>
  <si>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</si>
  <si>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</si>
  <si>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</si>
  <si>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</si>
  <si>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</si>
  <si>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</si>
  <si>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</si>
  <si>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</si>
  <si>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</si>
  <si>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</si>
  <si>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</si>
  <si>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</si>
  <si>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</si>
  <si>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</si>
  <si>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</si>
  <si>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</si>
  <si>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</si>
  <si>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</si>
  <si>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</si>
  <si>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</si>
  <si>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</si>
  <si>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</si>
  <si>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</si>
  <si>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</si>
  <si>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</si>
  <si>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</si>
  <si>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</si>
  <si>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</si>
  <si>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</si>
  <si>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</si>
  <si>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</si>
  <si>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</si>
  <si>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</si>
  <si>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</si>
  <si>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</si>
  <si>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</si>
  <si>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</si>
  <si>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</si>
  <si>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</si>
  <si>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</si>
  <si>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</si>
  <si>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</si>
  <si>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</si>
  <si>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</si>
  <si>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</si>
  <si>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</si>
  <si>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</si>
  <si>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</si>
  <si>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</si>
  <si>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</si>
  <si>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</si>
  <si>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</si>
  <si>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</si>
  <si>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</si>
  <si>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</si>
  <si>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</si>
  <si>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</si>
  <si>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</si>
  <si>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</si>
  <si>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</si>
  <si>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</si>
  <si>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</si>
  <si>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</si>
  <si>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</si>
  <si>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</si>
  <si>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</si>
  <si>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</si>
  <si>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</si>
  <si>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</si>
  <si>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</si>
  <si>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</si>
  <si>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</si>
  <si>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</si>
  <si>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</si>
  <si>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</si>
  <si>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</si>
  <si>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</si>
  <si>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</si>
  <si>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</si>
  <si>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</si>
  <si>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</si>
  <si>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</si>
  <si>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</si>
  <si>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</si>
  <si>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</si>
  <si>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</si>
  <si>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</si>
  <si>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</si>
  <si>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</si>
  <si>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</si>
  <si>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</si>
  <si>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</si>
  <si>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</si>
  <si>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</si>
  <si>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</si>
  <si>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</si>
  <si>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</si>
  <si>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</si>
  <si>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</si>
  <si>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</si>
  <si>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</si>
  <si>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</si>
  <si>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</si>
  <si>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</si>
  <si>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</si>
  <si>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</si>
  <si>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</si>
  <si>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</si>
  <si>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</si>
  <si>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</si>
  <si>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</si>
  <si>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</si>
  <si>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</si>
  <si>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</si>
  <si>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</si>
  <si>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</si>
  <si>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</si>
  <si>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</si>
  <si>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</si>
  <si>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</si>
  <si>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</si>
  <si>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</si>
  <si>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</si>
  <si>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</si>
  <si>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</si>
  <si>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</si>
  <si>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</si>
  <si>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</si>
  <si>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</si>
  <si>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</si>
  <si>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</si>
  <si>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</si>
  <si>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</si>
  <si>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</si>
  <si>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</si>
  <si>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</si>
  <si>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</si>
  <si>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</si>
  <si>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</si>
  <si>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</si>
  <si>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</si>
  <si>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</si>
  <si>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</si>
  <si>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</si>
  <si>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</si>
  <si>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</si>
  <si>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</si>
  <si>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</si>
  <si>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</si>
  <si>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</si>
  <si>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</si>
  <si>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</si>
  <si>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</si>
  <si>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</si>
  <si>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</si>
  <si>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</si>
  <si>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</si>
  <si>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</si>
  <si>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</si>
  <si>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</si>
  <si>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</si>
  <si>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</si>
  <si>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</si>
  <si>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</si>
  <si>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</si>
  <si>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</si>
  <si>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</si>
  <si>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</si>
  <si>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</si>
  <si>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</si>
  <si>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</si>
  <si>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</si>
  <si>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</si>
  <si>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</si>
  <si>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</si>
  <si>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</si>
  <si>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</si>
  <si>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</si>
  <si>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</si>
  <si>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</si>
  <si>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</si>
  <si>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</si>
  <si>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</si>
  <si>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</si>
  <si>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</si>
  <si>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</si>
  <si>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</si>
  <si>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</si>
  <si>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</si>
  <si>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</si>
  <si>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</si>
  <si>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</si>
  <si>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</si>
  <si>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</si>
  <si>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</si>
  <si>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</si>
  <si>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</si>
  <si>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</si>
  <si>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</si>
  <si>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</si>
  <si>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</si>
  <si>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</si>
  <si>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</si>
  <si>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</si>
  <si>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</si>
  <si>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</si>
  <si>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</si>
  <si>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</si>
  <si>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</si>
  <si>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</si>
  <si>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</si>
  <si>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</si>
  <si>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</si>
  <si>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</si>
  <si>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</si>
  <si>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</si>
  <si>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</si>
  <si>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</si>
  <si>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</si>
  <si>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</si>
  <si>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</si>
  <si>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</si>
  <si>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</si>
  <si>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</si>
  <si>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</si>
  <si>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</si>
  <si>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</si>
  <si>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</si>
  <si>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</si>
  <si>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</si>
  <si>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</si>
  <si>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</si>
  <si>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</si>
  <si>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</si>
  <si>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</si>
  <si>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</si>
  <si>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</si>
  <si>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</si>
  <si>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</si>
  <si>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</si>
  <si>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</si>
  <si>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</si>
  <si>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</si>
  <si>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</si>
  <si>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</si>
  <si>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</si>
  <si>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</si>
  <si>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</si>
  <si>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</si>
  <si>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</si>
  <si>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</si>
  <si>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</si>
  <si>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</si>
  <si>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</si>
  <si>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</si>
  <si>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</si>
  <si>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</si>
  <si>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</si>
  <si>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</si>
  <si>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</si>
  <si>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</si>
  <si>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</si>
  <si>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</si>
  <si>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</si>
  <si>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</si>
  <si>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</si>
  <si>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</si>
  <si>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</si>
  <si>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</si>
  <si>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</si>
  <si>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</si>
  <si>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</si>
  <si>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</si>
  <si>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</si>
  <si>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</si>
  <si>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</si>
  <si>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</si>
  <si>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</si>
  <si>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</si>
  <si>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</si>
  <si>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</si>
  <si>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</si>
  <si>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</si>
  <si>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</si>
  <si>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</si>
  <si>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</si>
  <si>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</si>
  <si>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</si>
  <si>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</si>
  <si>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</si>
  <si>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</si>
  <si>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</si>
  <si>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</si>
  <si>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</si>
  <si>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</si>
  <si>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</si>
  <si>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</si>
  <si>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</si>
  <si>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</si>
  <si>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</si>
  <si>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</si>
  <si>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</si>
  <si>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</si>
  <si>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</si>
  <si>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</si>
  <si>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</si>
  <si>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</si>
  <si>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</si>
  <si>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</si>
  <si>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</si>
  <si>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</si>
  <si>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</si>
  <si>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</si>
  <si>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</si>
  <si>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</si>
  <si>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</si>
  <si>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</si>
  <si>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</si>
  <si>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</si>
  <si>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</si>
  <si>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</si>
  <si>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</si>
  <si>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</si>
  <si>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</si>
  <si>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</si>
  <si>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</si>
  <si>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</si>
  <si>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</si>
  <si>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</si>
  <si>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</si>
  <si>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</si>
  <si>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</si>
  <si>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</si>
  <si>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</si>
  <si>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</si>
  <si>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</si>
  <si>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</si>
  <si>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</si>
  <si>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</si>
  <si>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</si>
  <si>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</si>
  <si>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</si>
  <si>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</si>
  <si>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</si>
  <si>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</si>
  <si>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</si>
  <si>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</si>
  <si>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</si>
  <si>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</si>
  <si>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</si>
  <si>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</si>
  <si>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</si>
  <si>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</si>
  <si>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</si>
  <si>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</si>
  <si>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</si>
  <si>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</si>
  <si>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25.11.2019</t>
  </si>
  <si>
    <t>StatistikNr</t>
  </si>
  <si>
    <t>vdp-Statistik TvExt gem. § 28 PfandBG</t>
  </si>
  <si>
    <t>(Stand/Version)</t>
  </si>
  <si>
    <t>AktJahr</t>
  </si>
  <si>
    <t>StatistikBez</t>
  </si>
  <si>
    <t>Angaben gemäß Transparenzvorschriften</t>
  </si>
  <si>
    <t>MapVersDat</t>
  </si>
  <si>
    <t>20.07.2016</t>
  </si>
  <si>
    <t>AktMonat</t>
  </si>
  <si>
    <t>ErstelltAm</t>
  </si>
  <si>
    <t>MapVersNr</t>
  </si>
  <si>
    <t>3.10</t>
  </si>
  <si>
    <t>Datenart</t>
  </si>
  <si>
    <t>Leer</t>
  </si>
  <si>
    <t>-</t>
  </si>
  <si>
    <t>MapArt</t>
  </si>
  <si>
    <t>Mappenart (Intern)</t>
  </si>
  <si>
    <t>Institut</t>
  </si>
  <si>
    <t>vdp</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</si>
  <si>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</si>
  <si>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</si>
  <si>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</si>
  <si>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</si>
  <si>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</si>
  <si>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</si>
  <si>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</si>
  <si>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</si>
  <si>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</si>
  <si>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</si>
  <si>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</si>
  <si>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</si>
  <si>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</si>
  <si>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</si>
  <si>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</si>
  <si>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</si>
  <si>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</si>
  <si>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</si>
  <si>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</si>
  <si>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</si>
  <si>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</si>
  <si>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</si>
  <si>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</si>
  <si>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</si>
  <si>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</si>
  <si>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</si>
  <si>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</si>
  <si>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T</t>
  </si>
  <si>
    <t>FnRwbBerH</t>
  </si>
  <si>
    <t>SdDezStellen</t>
  </si>
  <si>
    <t>FnRwbBerO</t>
  </si>
  <si>
    <t>KzKomprimierung</t>
  </si>
  <si>
    <t>FnRwbBerS</t>
  </si>
  <si>
    <t>KzMitBuLand</t>
  </si>
  <si>
    <t>FnRwbBerF</t>
  </si>
  <si>
    <t>KzRbwBerH</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</si>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</sst>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3381375" cy="13335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217864.701906</v>
      </c>
      <c r="E21" s="377" t="n">
        <v>211495.59</v>
      </c>
      <c r="F21" s="376" t="n">
        <v>237707.3391339</v>
      </c>
      <c r="G21" s="377" t="n">
        <v>220957.33632081</v>
      </c>
      <c r="H21" s="376" t="n">
        <v>226317.55513152</v>
      </c>
      <c r="I21" s="377" t="n">
        <v>204947.88908302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1.2</v>
      </c>
      <c r="G22" s="381" t="n">
        <v>1.7</v>
      </c>
      <c r="H22" s="380" t="n">
        <v>-2.9</v>
      </c>
      <c r="I22" s="381" t="n">
        <v>-3.3</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283197.04001685</v>
      </c>
      <c r="E23" s="385" t="n">
        <v>266024.09852721</v>
      </c>
      <c r="F23" s="384" t="n">
        <v>318795.2952203</v>
      </c>
      <c r="G23" s="385" t="n">
        <v>287749.54023442</v>
      </c>
      <c r="H23" s="384" t="n">
        <v>297220.30924745</v>
      </c>
      <c r="I23" s="385" t="n">
        <v>263010.71093436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48.6</v>
      </c>
      <c r="E24" s="389" t="n">
        <v>176.2</v>
      </c>
      <c r="F24" s="388" t="n">
        <v>157.9</v>
      </c>
      <c r="G24" s="389" t="n">
        <v>247.8</v>
      </c>
      <c r="H24" s="388" t="n">
        <v>17.1</v>
      </c>
      <c r="I24" s="389" t="n">
        <v>19.2</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53713.832575</v>
      </c>
      <c r="E28" s="398" t="n">
        <v>49154.577</v>
      </c>
      <c r="F28" s="397" t="n">
        <v>67740.462632</v>
      </c>
      <c r="G28" s="398" t="n">
        <v>60163.332</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125842.690417</v>
      </c>
      <c r="E34" s="377" t="n">
        <v>121705.611</v>
      </c>
      <c r="F34" s="376" t="n">
        <v>154616.412474</v>
      </c>
      <c r="G34" s="377" t="n">
        <v>139800.038</v>
      </c>
      <c r="H34" s="376" t="n">
        <v>109679.484839</v>
      </c>
      <c r="I34" s="377" t="n">
        <v>115648.38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2.2</v>
      </c>
      <c r="G35" s="381" t="n">
        <v>0.5</v>
      </c>
      <c r="H35" s="380" t="n">
        <v>-4.2</v>
      </c>
      <c r="I35" s="381" t="n">
        <v>0.5</v>
      </c>
      <c r="J35" s="348" t="n"/>
    </row>
    <row customHeight="1" ht="15" r="36" s="349" spans="1:257">
      <c r="A36" s="365" t="n">
        <v>1</v>
      </c>
      <c r="B36" s="390" t="s">
        <v>14</v>
      </c>
      <c r="C36" s="375">
        <f>C34</f>
        <v/>
      </c>
      <c r="D36" s="384" t="n">
        <v>166228.21167</v>
      </c>
      <c r="E36" s="385" t="n">
        <v>156720.286</v>
      </c>
      <c r="F36" s="384" t="n">
        <v>206136.595249</v>
      </c>
      <c r="G36" s="385" t="n">
        <v>179395.711</v>
      </c>
      <c r="H36" s="384" t="n">
        <v>147583.907452</v>
      </c>
      <c r="I36" s="385" t="n">
        <v>144957.739</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133.679</v>
      </c>
      <c r="G37" s="389" t="n">
        <v>137.582</v>
      </c>
      <c r="H37" s="388" t="n">
        <v>30.622</v>
      </c>
      <c r="I37" s="389" t="n">
        <v>34.052</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35835.828464</v>
      </c>
      <c r="E41" s="398" t="n">
        <v>33035.675</v>
      </c>
      <c r="F41" s="397" t="n">
        <v>46638.029612</v>
      </c>
      <c r="G41" s="398" t="n">
        <v>37519.874</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2673.6</v>
      </c>
      <c r="E47" s="377" t="n">
        <v>1723.6</v>
      </c>
      <c r="F47" s="376" t="n">
        <v>2752.932</v>
      </c>
      <c r="G47" s="377" t="n">
        <v>1800.838</v>
      </c>
      <c r="H47" s="376" t="n">
        <v>2795.926</v>
      </c>
      <c r="I47" s="377" t="n">
        <v>1796.548</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3593.497</v>
      </c>
      <c r="E49" s="377" t="n">
        <v>3685.572</v>
      </c>
      <c r="F49" s="376" t="n">
        <v>3850.777</v>
      </c>
      <c r="G49" s="377" t="n">
        <v>3912.628</v>
      </c>
      <c r="H49" s="376" t="n">
        <v>3589.198</v>
      </c>
      <c r="I49" s="377" t="n">
        <v>3596.428</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868.797</v>
      </c>
      <c r="E54" s="398" t="n">
        <v>1780.672</v>
      </c>
      <c r="F54" s="397" t="n">
        <v>1043.635</v>
      </c>
      <c r="G54" s="398" t="n">
        <v>1919.267</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5</v>
      </c>
      <c r="E60" s="377" t="n">
        <v>505</v>
      </c>
      <c r="F60" s="376" t="n">
        <v>5.1</v>
      </c>
      <c r="G60" s="377" t="n">
        <v>517</v>
      </c>
      <c r="H60" s="376" t="n">
        <v>5.1</v>
      </c>
      <c r="I60" s="377" t="n">
        <v>511.9</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527.8</v>
      </c>
      <c r="E62" s="377" t="n">
        <v>1273</v>
      </c>
      <c r="F62" s="376" t="n">
        <v>574.4</v>
      </c>
      <c r="G62" s="377" t="n">
        <v>1392.7</v>
      </c>
      <c r="H62" s="376" t="n">
        <v>468.8</v>
      </c>
      <c r="I62" s="377" t="n">
        <v>1195.9</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1154.029209</v>
      </c>
      <c r="F13" s="483" t="n">
        <v>0</v>
      </c>
      <c r="G13" s="483" t="n">
        <v>1154.029209</v>
      </c>
      <c r="H13" s="526" t="n">
        <v>185</v>
      </c>
    </row>
    <row customHeight="1" ht="12.8" r="14" s="349" spans="1:8">
      <c r="B14" s="588" t="n"/>
      <c r="C14" s="436" t="n"/>
      <c r="D14" s="436">
        <f>"Jahr "&amp;(AktJahr-1)</f>
        <v/>
      </c>
      <c r="E14" s="527" t="n">
        <v>1880.532</v>
      </c>
      <c r="F14" s="530" t="n">
        <v>0</v>
      </c>
      <c r="G14" s="530" t="n">
        <v>1880.532</v>
      </c>
      <c r="H14" s="532" t="n">
        <v>255</v>
      </c>
    </row>
    <row customHeight="1" ht="12.8" r="15" s="349" spans="1:8">
      <c r="B15" s="588" t="s">
        <v>77</v>
      </c>
      <c r="C15" s="481" t="s">
        <v>78</v>
      </c>
      <c r="D15" s="482">
        <f>$D$13</f>
        <v/>
      </c>
      <c r="E15" s="522" t="n">
        <v>1120.529209</v>
      </c>
      <c r="F15" s="483" t="n">
        <v>0</v>
      </c>
      <c r="G15" s="483" t="n">
        <v>1120.529209</v>
      </c>
      <c r="H15" s="526" t="n">
        <v>185</v>
      </c>
    </row>
    <row customHeight="1" ht="12.8" r="16" s="349" spans="1:8">
      <c r="B16" s="588" t="n"/>
      <c r="C16" s="436" t="n"/>
      <c r="D16" s="436">
        <f>$D$14</f>
        <v/>
      </c>
      <c r="E16" s="527" t="n">
        <v>1755.032</v>
      </c>
      <c r="F16" s="530" t="n">
        <v>0</v>
      </c>
      <c r="G16" s="530" t="n">
        <v>1755.032</v>
      </c>
      <c r="H16" s="532" t="n">
        <v>225</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v>2.5</v>
      </c>
      <c r="F21" s="483" t="n">
        <v>0</v>
      </c>
      <c r="G21" s="483" t="n">
        <v>2.5</v>
      </c>
      <c r="H21" s="526" t="n">
        <v>0</v>
      </c>
    </row>
    <row customHeight="1" ht="12.8" r="22" s="349" spans="1:8">
      <c r="B22" s="588" t="n"/>
      <c r="C22" s="436" t="n"/>
      <c r="D22" s="436">
        <f>$D$14</f>
        <v/>
      </c>
      <c r="E22" s="527" t="n">
        <v>7.5</v>
      </c>
      <c r="F22" s="530" t="n">
        <v>0</v>
      </c>
      <c r="G22" s="530" t="n">
        <v>7.5</v>
      </c>
      <c r="H22" s="532" t="n">
        <v>0</v>
      </c>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v>50</v>
      </c>
      <c r="F42" s="530" t="n">
        <v>0</v>
      </c>
      <c r="G42" s="530" t="n">
        <v>50</v>
      </c>
      <c r="H42" s="532" t="n">
        <v>0</v>
      </c>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v>38</v>
      </c>
      <c r="F46" s="530" t="n">
        <v>0</v>
      </c>
      <c r="G46" s="530" t="n">
        <v>38</v>
      </c>
      <c r="H46" s="532" t="n">
        <v>0</v>
      </c>
    </row>
    <row customHeight="1" ht="12.8" r="47" s="349" spans="1:8">
      <c r="B47" s="588" t="s">
        <v>109</v>
      </c>
      <c r="C47" s="481" t="s">
        <v>110</v>
      </c>
      <c r="D47" s="482">
        <f>$D$13</f>
        <v/>
      </c>
      <c r="E47" s="522" t="n">
        <v>15</v>
      </c>
      <c r="F47" s="483" t="n">
        <v>0</v>
      </c>
      <c r="G47" s="483" t="n">
        <v>15</v>
      </c>
      <c r="H47" s="526" t="n">
        <v>0</v>
      </c>
    </row>
    <row customHeight="1" ht="12.8" r="48" s="349" spans="1:8">
      <c r="B48" s="588" t="n"/>
      <c r="C48" s="436" t="n"/>
      <c r="D48" s="436">
        <f>$D$14</f>
        <v/>
      </c>
      <c r="E48" s="527" t="n">
        <v>30</v>
      </c>
      <c r="F48" s="530" t="n">
        <v>0</v>
      </c>
      <c r="G48" s="530" t="n">
        <v>30</v>
      </c>
      <c r="H48" s="532" t="n">
        <v>30</v>
      </c>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v>16</v>
      </c>
      <c r="F79" s="483" t="n">
        <v>0</v>
      </c>
      <c r="G79" s="483" t="n">
        <v>16</v>
      </c>
      <c r="H79" s="526" t="n">
        <v>0</v>
      </c>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761</v>
      </c>
      <c r="F13" s="483" t="n">
        <v>0</v>
      </c>
      <c r="G13" s="483" t="n">
        <v>265</v>
      </c>
      <c r="H13" s="483" t="n">
        <v>0</v>
      </c>
      <c r="I13" s="526" t="n">
        <v>496</v>
      </c>
    </row>
    <row customHeight="1" ht="12.8" r="14" s="349" spans="1:9">
      <c r="B14" s="588" t="n"/>
      <c r="C14" s="436" t="n"/>
      <c r="D14" s="436">
        <f>"Jahr "&amp;(AktJahr-1)</f>
        <v/>
      </c>
      <c r="E14" s="527" t="n">
        <v>1063.7</v>
      </c>
      <c r="F14" s="530" t="n">
        <v>0</v>
      </c>
      <c r="G14" s="530" t="n">
        <v>105</v>
      </c>
      <c r="H14" s="530" t="n">
        <v>0</v>
      </c>
      <c r="I14" s="532" t="n">
        <v>958.7</v>
      </c>
    </row>
    <row customHeight="1" ht="12.8" r="15" s="349" spans="1:9">
      <c r="B15" s="588" t="s">
        <v>77</v>
      </c>
      <c r="C15" s="481" t="s">
        <v>78</v>
      </c>
      <c r="D15" s="482">
        <f>$D$13</f>
        <v/>
      </c>
      <c r="E15" s="522" t="n">
        <v>721</v>
      </c>
      <c r="F15" s="483" t="n">
        <v>0</v>
      </c>
      <c r="G15" s="483" t="n">
        <v>265</v>
      </c>
      <c r="H15" s="483" t="n">
        <v>0</v>
      </c>
      <c r="I15" s="526" t="n">
        <v>456</v>
      </c>
    </row>
    <row customHeight="1" ht="12.8" r="16" s="349" spans="1:9">
      <c r="B16" s="588" t="n"/>
      <c r="C16" s="436" t="n"/>
      <c r="D16" s="436">
        <f>$D$14</f>
        <v/>
      </c>
      <c r="E16" s="527" t="n">
        <v>1023.7</v>
      </c>
      <c r="F16" s="530" t="n">
        <v>0</v>
      </c>
      <c r="G16" s="530" t="n">
        <v>105</v>
      </c>
      <c r="H16" s="530" t="n">
        <v>0</v>
      </c>
      <c r="I16" s="532" t="n">
        <v>918.7</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v>40</v>
      </c>
      <c r="F51" s="483" t="n">
        <v>0</v>
      </c>
      <c r="G51" s="483" t="n">
        <v>0</v>
      </c>
      <c r="H51" s="483" t="n">
        <v>0</v>
      </c>
      <c r="I51" s="526" t="n">
        <v>40</v>
      </c>
    </row>
    <row customHeight="1" ht="12.8" r="52" s="349" spans="1:9">
      <c r="B52" s="588" t="n"/>
      <c r="C52" s="436" t="n"/>
      <c r="D52" s="436">
        <f>$D$14</f>
        <v/>
      </c>
      <c r="E52" s="527" t="n">
        <v>40</v>
      </c>
      <c r="F52" s="530" t="n">
        <v>0</v>
      </c>
      <c r="G52" s="530" t="n">
        <v>0</v>
      </c>
      <c r="H52" s="530" t="n">
        <v>0</v>
      </c>
      <c r="I52" s="532" t="n">
        <v>40</v>
      </c>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0.3</v>
      </c>
      <c r="F13" s="483" t="n">
        <v>0</v>
      </c>
      <c r="G13" s="483" t="n">
        <v>0.3</v>
      </c>
      <c r="H13" s="483" t="n">
        <v>0</v>
      </c>
      <c r="I13" s="526" t="n">
        <v>0</v>
      </c>
    </row>
    <row customHeight="1" ht="12.8" r="14" s="349" spans="1:9">
      <c r="B14" s="588" t="n"/>
      <c r="C14" s="436" t="n"/>
      <c r="D14" s="436">
        <f>"Jahr "&amp;(AktJahr-1)</f>
        <v/>
      </c>
      <c r="E14" s="527" t="n">
        <v>490.9</v>
      </c>
      <c r="F14" s="530" t="n">
        <v>0</v>
      </c>
      <c r="G14" s="530" t="n">
        <v>40</v>
      </c>
      <c r="H14" s="530" t="n">
        <v>0</v>
      </c>
      <c r="I14" s="532" t="n">
        <v>450.9</v>
      </c>
    </row>
    <row customHeight="1" ht="12.8" r="15" s="349" spans="1:9">
      <c r="B15" s="588" t="s">
        <v>77</v>
      </c>
      <c r="C15" s="481" t="s">
        <v>78</v>
      </c>
      <c r="D15" s="482">
        <f>$D$13</f>
        <v/>
      </c>
      <c r="E15" s="522" t="n">
        <v>0.3</v>
      </c>
      <c r="F15" s="483" t="n">
        <v>0</v>
      </c>
      <c r="G15" s="483" t="n">
        <v>0.3</v>
      </c>
      <c r="H15" s="483" t="n">
        <v>0</v>
      </c>
      <c r="I15" s="526" t="n">
        <v>0</v>
      </c>
    </row>
    <row customHeight="1" ht="12.8" r="16" s="349" spans="1:9">
      <c r="B16" s="588" t="n"/>
      <c r="C16" s="436" t="n"/>
      <c r="D16" s="436">
        <f>$D$14</f>
        <v/>
      </c>
      <c r="E16" s="527" t="n">
        <v>490.9</v>
      </c>
      <c r="F16" s="530" t="n">
        <v>0</v>
      </c>
      <c r="G16" s="530" t="n">
        <v>40</v>
      </c>
      <c r="H16" s="530" t="n">
        <v>0</v>
      </c>
      <c r="I16" s="532" t="n">
        <v>450.9</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217864.701906</v>
      </c>
      <c r="E9" s="606" t="n">
        <v>211495.59</v>
      </c>
    </row>
    <row customHeight="1" ht="20.1" r="10" s="349" spans="1:5">
      <c r="A10" s="607" t="n">
        <v>0</v>
      </c>
      <c r="B10" s="608" t="s">
        <v>551</v>
      </c>
      <c r="C10" s="609" t="s">
        <v>552</v>
      </c>
      <c r="D10" s="610" t="n">
        <v>94.32219314689286</v>
      </c>
      <c r="E10" s="611" t="n">
        <v>88.6412128724635</v>
      </c>
    </row>
    <row customHeight="1" ht="8.1" r="11" s="349" spans="1:5">
      <c r="A11" s="597" t="n">
        <v>0</v>
      </c>
      <c r="B11" s="612" t="n"/>
      <c r="C11" s="374" t="n"/>
      <c r="D11" s="374" t="n"/>
      <c r="E11" s="613" t="n"/>
    </row>
    <row customHeight="1" ht="15.95" r="12" s="349" spans="1:5">
      <c r="A12" s="597" t="n">
        <v>0</v>
      </c>
      <c r="B12" s="614" t="s">
        <v>14</v>
      </c>
      <c r="C12" s="615" t="s">
        <v>18</v>
      </c>
      <c r="D12" s="605" t="n">
        <v>283197.04001685</v>
      </c>
      <c r="E12" s="606" t="n">
        <v>266024.09852721</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310.044</v>
      </c>
      <c r="E15" s="619" t="n">
        <v>330</v>
      </c>
    </row>
    <row customHeight="1" ht="20.1" r="16" s="349" spans="1:5">
      <c r="A16" s="607" t="n">
        <v>0</v>
      </c>
      <c r="B16" s="616" t="s">
        <v>556</v>
      </c>
      <c r="C16" s="620" t="s">
        <v>552</v>
      </c>
      <c r="D16" s="618" t="n">
        <v>87.04134997985709</v>
      </c>
      <c r="E16" s="619" t="n">
        <v>75.98158145033777</v>
      </c>
    </row>
    <row customHeight="1" ht="12.75" r="17" s="349" spans="1:5">
      <c r="A17" s="597" t="n">
        <v>0</v>
      </c>
      <c r="B17" s="621" t="s">
        <v>557</v>
      </c>
      <c r="C17" s="617" t="s">
        <v>558</v>
      </c>
      <c r="D17" s="618" t="n">
        <v>52.8</v>
      </c>
      <c r="E17" s="619" t="n">
        <v>12.2</v>
      </c>
    </row>
    <row customHeight="1" ht="12.8" r="18" s="349" spans="1:5">
      <c r="A18" s="597" t="n">
        <v>0</v>
      </c>
      <c r="C18" s="620" t="s">
        <v>559</v>
      </c>
      <c r="D18" s="618" t="n">
        <v>1634.350643</v>
      </c>
      <c r="E18" s="619" t="n">
        <v>2740.751</v>
      </c>
    </row>
    <row customHeight="1" ht="12.8" r="19" s="349" spans="1:5">
      <c r="A19" s="597" t="n">
        <v>0</v>
      </c>
      <c r="C19" s="620" t="s">
        <v>560</v>
      </c>
      <c r="D19" s="618" t="n">
        <v>0</v>
      </c>
      <c r="E19" s="619" t="n">
        <v>0</v>
      </c>
    </row>
    <row customHeight="1" ht="12.8" r="20" s="349" spans="1:5">
      <c r="A20" s="597" t="n"/>
      <c r="C20" s="620" t="s">
        <v>561</v>
      </c>
      <c r="D20" s="618" t="n">
        <v>31.2</v>
      </c>
      <c r="E20" s="619" t="n">
        <v>26.8</v>
      </c>
    </row>
    <row customHeight="1" ht="12.8" r="21" s="349" spans="1:5">
      <c r="A21" s="597" t="n"/>
      <c r="C21" s="620" t="s">
        <v>562</v>
      </c>
      <c r="D21" s="618" t="n">
        <v>4842.661852</v>
      </c>
      <c r="E21" s="619" t="n">
        <v>3476.926</v>
      </c>
    </row>
    <row customHeight="1" ht="12.8" r="22" s="349" spans="1:5">
      <c r="A22" s="597" t="n"/>
      <c r="C22" s="620" t="s">
        <v>563</v>
      </c>
      <c r="D22" s="618" t="n">
        <v>0</v>
      </c>
      <c r="E22" s="619" t="n">
        <v>0</v>
      </c>
    </row>
    <row customHeight="1" ht="12.8" r="23" s="349" spans="1:5">
      <c r="A23" s="597" t="n"/>
      <c r="C23" s="620" t="s">
        <v>564</v>
      </c>
      <c r="D23" s="618" t="n">
        <v>58.6276</v>
      </c>
      <c r="E23" s="619" t="n">
        <v>52</v>
      </c>
    </row>
    <row customHeight="1" ht="12.8" r="24" s="349" spans="1:5">
      <c r="A24" s="597" t="n"/>
      <c r="C24" s="620" t="s">
        <v>565</v>
      </c>
      <c r="D24" s="618" t="n">
        <v>67.3</v>
      </c>
      <c r="E24" s="619" t="n">
        <v>0</v>
      </c>
    </row>
    <row customHeight="1" ht="12.8" r="25" s="349" spans="1:5">
      <c r="A25" s="597" t="n"/>
      <c r="C25" s="620" t="s">
        <v>566</v>
      </c>
      <c r="D25" s="618" t="n">
        <v>624.8814150000001</v>
      </c>
      <c r="E25" s="619" t="n">
        <v>852.203</v>
      </c>
    </row>
    <row customHeight="1" ht="12.8" r="26" s="349" spans="1:5">
      <c r="A26" s="597" t="n"/>
      <c r="C26" s="620" t="s">
        <v>567</v>
      </c>
      <c r="D26" s="618" t="n">
        <v>1818.62702</v>
      </c>
      <c r="E26" s="619" t="n">
        <v>1414.428</v>
      </c>
    </row>
    <row customHeight="1" ht="12.8" r="27" s="349" spans="1:5">
      <c r="A27" s="597" t="n">
        <v>0</v>
      </c>
      <c r="B27" s="622" t="n"/>
      <c r="C27" s="620" t="s">
        <v>568</v>
      </c>
      <c r="D27" s="618" t="n">
        <v>0</v>
      </c>
      <c r="E27" s="619" t="n">
        <v>0</v>
      </c>
    </row>
    <row customHeight="1" ht="30" r="28" s="349" spans="1:5">
      <c r="A28" s="597" t="n">
        <v>0</v>
      </c>
      <c r="B28" s="623" t="s">
        <v>569</v>
      </c>
      <c r="C28" s="620" t="s">
        <v>570</v>
      </c>
      <c r="D28" s="618" t="n">
        <v>5.3428125</v>
      </c>
      <c r="E28" s="619" t="n">
        <v>5.151290322580645</v>
      </c>
    </row>
    <row customHeight="1" ht="30" r="29" s="349" spans="1:5">
      <c r="A29" s="597" t="n">
        <v>0</v>
      </c>
      <c r="B29" s="623" t="s">
        <v>571</v>
      </c>
      <c r="C29" s="620" t="s">
        <v>552</v>
      </c>
      <c r="D29" s="618" t="n">
        <v>53.5534375</v>
      </c>
      <c r="E29" s="619" t="n">
        <v>53.63677419354839</v>
      </c>
    </row>
    <row customHeight="1" ht="20.1" r="30" s="349" spans="1:5">
      <c r="A30" s="597" t="n">
        <v>0</v>
      </c>
      <c r="B30" s="624" t="s">
        <v>572</v>
      </c>
      <c r="C30" s="609" t="s">
        <v>552</v>
      </c>
      <c r="D30" s="625" t="n">
        <v>36.13333333333333</v>
      </c>
      <c r="E30" s="626" t="n">
        <v>37.46</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125842.690417</v>
      </c>
      <c r="E34" s="631" t="n">
        <v>121705.611</v>
      </c>
    </row>
    <row customHeight="1" ht="20.1" r="35" s="349" spans="1:5">
      <c r="A35" s="597" t="n">
        <v>1</v>
      </c>
      <c r="B35" s="608" t="s">
        <v>551</v>
      </c>
      <c r="C35" s="609" t="s">
        <v>552</v>
      </c>
      <c r="D35" s="610" t="n">
        <v>92.95284186758501</v>
      </c>
      <c r="E35" s="611" t="n">
        <v>91.37385594535398</v>
      </c>
    </row>
    <row customHeight="1" ht="8.1" r="36" s="349" spans="1:5">
      <c r="A36" s="597" t="n">
        <v>1</v>
      </c>
      <c r="B36" s="612" t="n"/>
      <c r="C36" s="374" t="n"/>
      <c r="D36" s="374" t="n"/>
      <c r="E36" s="613" t="n"/>
    </row>
    <row customHeight="1" ht="15.95" r="37" s="349" spans="1:5">
      <c r="A37" s="597" t="n">
        <v>1</v>
      </c>
      <c r="B37" s="614" t="s">
        <v>14</v>
      </c>
      <c r="C37" s="632" t="s">
        <v>18</v>
      </c>
      <c r="D37" s="630" t="n">
        <v>166228.21167</v>
      </c>
      <c r="E37" s="631" t="n">
        <v>156720.286</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88.28686361603737</v>
      </c>
      <c r="E41" s="619" t="n">
        <v>83.96449423482132</v>
      </c>
    </row>
    <row customHeight="1" ht="12.75" r="42" s="349" spans="1:5">
      <c r="A42" s="597" t="n">
        <v>1</v>
      </c>
      <c r="B42" s="621" t="s">
        <v>557</v>
      </c>
      <c r="C42" s="617" t="s">
        <v>558</v>
      </c>
      <c r="D42" s="618" t="n">
        <v>92.770732</v>
      </c>
      <c r="E42" s="619" t="n">
        <v>115.98</v>
      </c>
    </row>
    <row customHeight="1" ht="12.8" r="43" s="349" spans="1:5">
      <c r="A43" s="597" t="n"/>
      <c r="C43" s="620" t="s">
        <v>559</v>
      </c>
      <c r="D43" s="618" t="n">
        <v>1244.380101</v>
      </c>
      <c r="E43" s="619" t="n">
        <v>1165.97</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3764.333563</v>
      </c>
      <c r="E46" s="619" t="n">
        <v>651.357</v>
      </c>
    </row>
    <row customHeight="1" ht="12.8" r="47" s="349" spans="1:5">
      <c r="A47" s="597" t="n"/>
      <c r="C47" s="620" t="s">
        <v>563</v>
      </c>
      <c r="D47" s="618" t="n">
        <v>0</v>
      </c>
      <c r="E47" s="619" t="n">
        <v>0</v>
      </c>
    </row>
    <row customHeight="1" ht="12.8" r="48" s="349" spans="1:5">
      <c r="A48" s="597" t="n"/>
      <c r="C48" s="620" t="s">
        <v>564</v>
      </c>
      <c r="D48" s="618" t="n">
        <v>121.044996</v>
      </c>
      <c r="E48" s="619" t="n">
        <v>91.65600000000001</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750.0866169999999</v>
      </c>
      <c r="E51" s="619" t="n">
        <v>-121.058</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2673.6</v>
      </c>
      <c r="E59" s="606" t="n">
        <v>1723.6</v>
      </c>
    </row>
    <row customHeight="1" ht="20.1" r="60" s="349" spans="1:5">
      <c r="A60" s="597" t="n">
        <v>2</v>
      </c>
      <c r="B60" s="608" t="s">
        <v>551</v>
      </c>
      <c r="C60" s="609" t="s">
        <v>552</v>
      </c>
      <c r="D60" s="610" t="n">
        <v>36.84216733653916</v>
      </c>
      <c r="E60" s="611" t="n">
        <v>57.85641445241108</v>
      </c>
    </row>
    <row customHeight="1" ht="8.1" r="61" s="349" spans="1:5">
      <c r="A61" s="597" t="n">
        <v>2</v>
      </c>
      <c r="B61" s="612" t="n"/>
      <c r="C61" s="374" t="n"/>
      <c r="D61" s="374" t="n"/>
      <c r="E61" s="613" t="n"/>
    </row>
    <row customHeight="1" ht="15.95" r="62" s="349" spans="1:5">
      <c r="A62" s="597" t="n">
        <v>2</v>
      </c>
      <c r="B62" s="640" t="s">
        <v>14</v>
      </c>
      <c r="C62" s="632" t="s">
        <v>18</v>
      </c>
      <c r="D62" s="630" t="n">
        <v>3593.497</v>
      </c>
      <c r="E62" s="631" t="n">
        <v>3685.572</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18.1652616287055</v>
      </c>
      <c r="E66" s="619" t="n">
        <v>3.305416899293196</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8.1</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2871.543</v>
      </c>
      <c r="E76" s="619" t="n">
        <v>2547.996</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5</v>
      </c>
      <c r="E84" s="631" t="n">
        <v>505</v>
      </c>
    </row>
    <row customHeight="1" ht="20.1" r="85" s="349" spans="1:5">
      <c r="A85" s="597" t="n">
        <v>3</v>
      </c>
      <c r="B85" s="608" t="s">
        <v>551</v>
      </c>
      <c r="C85" s="609" t="s">
        <v>552</v>
      </c>
      <c r="D85" s="610" t="n">
        <v>100</v>
      </c>
      <c r="E85" s="611" t="n">
        <v>100</v>
      </c>
    </row>
    <row customHeight="1" ht="8.1" r="86" s="349" spans="1:5">
      <c r="A86" s="597" t="n">
        <v>3</v>
      </c>
      <c r="B86" s="612" t="n"/>
      <c r="C86" s="374" t="n"/>
      <c r="D86" s="374" t="n"/>
      <c r="E86" s="613" t="n"/>
    </row>
    <row customHeight="1" ht="15.95" r="87" s="349" spans="1:5">
      <c r="A87" s="597" t="n">
        <v>3</v>
      </c>
      <c r="B87" s="614" t="s">
        <v>14</v>
      </c>
      <c r="C87" s="632" t="s">
        <v>18</v>
      </c>
      <c r="D87" s="630" t="n">
        <v>527.8</v>
      </c>
      <c r="E87" s="631" t="n">
        <v>1273</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55.19761008202764</v>
      </c>
      <c r="E91" s="619" t="n">
        <v>65.54994419645361</v>
      </c>
    </row>
    <row customHeight="1" ht="12.75" r="92" s="349" spans="1:5">
      <c r="A92" s="597" t="n">
        <v>3</v>
      </c>
      <c r="B92" s="621" t="s">
        <v>557</v>
      </c>
      <c r="C92" s="617" t="s">
        <v>558</v>
      </c>
      <c r="D92" s="618" t="n">
        <v>0</v>
      </c>
      <c r="E92" s="619" t="n">
        <v>0</v>
      </c>
    </row>
    <row customHeight="1" ht="12.75" r="93" s="349" spans="1:5">
      <c r="A93" s="597" t="n">
        <v>3</v>
      </c>
      <c r="C93" s="620" t="s">
        <v>559</v>
      </c>
      <c r="D93" s="618" t="n">
        <v>0.3</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40.2</v>
      </c>
      <c r="E96" s="619" t="n">
        <v>47.4</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440</v>
      </c>
      <c r="E101" s="619" t="n">
        <v>582.4</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n">
        <v>2019</v>
      </c>
      <c r="D4" s="655" t="n"/>
      <c r="E4" s="656" t="s">
        <v>592</v>
      </c>
      <c r="F4" s="651" t="s">
        <v>593</v>
      </c>
      <c r="G4" s="652" t="n"/>
      <c r="H4" s="647" t="s">
        <v>594</v>
      </c>
      <c r="I4" s="657" t="s">
        <v>595</v>
      </c>
      <c r="J4" s="348" t="n"/>
    </row>
    <row customHeight="1" ht="15" r="5" s="349" spans="1:11">
      <c r="B5" s="647" t="s">
        <v>596</v>
      </c>
      <c r="C5" s="654" t="n">
        <v>9</v>
      </c>
      <c r="D5" s="655" t="n"/>
      <c r="E5" s="656" t="s">
        <v>597</v>
      </c>
      <c r="F5" s="651">
        <f>(Institut&amp;", erstellt am "&amp;TEXT(ErstDatum,"TT-MMMM-JJJJ")&amp;" mit "&amp;Version&amp;" bei "&amp;AusfInstitut)</f>
        <v/>
      </c>
      <c r="G5" s="652" t="n"/>
      <c r="H5" s="647" t="s">
        <v>598</v>
      </c>
      <c r="I5" s="657" t="s">
        <v>599</v>
      </c>
      <c r="J5" s="348" t="n"/>
    </row>
    <row customHeight="1" ht="15" r="6" s="349" spans="1:11">
      <c r="B6" s="647" t="s">
        <v>600</v>
      </c>
      <c r="C6" s="658" t="s"/>
      <c r="D6" s="652" t="n"/>
      <c r="E6" s="647" t="s">
        <v>601</v>
      </c>
      <c r="F6" s="651" t="s">
        <v>602</v>
      </c>
      <c r="G6" s="652" t="n"/>
      <c r="H6" s="647" t="s">
        <v>603</v>
      </c>
      <c r="I6" s="659" t="n"/>
      <c r="J6" s="348" t="s">
        <v>604</v>
      </c>
    </row>
    <row customHeight="1" ht="15" r="7" s="349" spans="1:11">
      <c r="B7" s="647" t="s">
        <v>605</v>
      </c>
      <c r="C7" s="658" t="s">
        <v>606</v>
      </c>
      <c r="D7" s="652" t="n"/>
      <c r="E7" s="647" t="s">
        <v>607</v>
      </c>
      <c r="F7" s="651">
        <f>IF(LOWER(Institut)="vdp","Verband",IF(UPPER(Institut)="VDH","Verband","Institut "&amp;Institut))</f>
        <v/>
      </c>
      <c r="G7" s="652" t="n"/>
      <c r="H7" s="647" t="s">
        <v>608</v>
      </c>
      <c r="I7" s="660" t="s">
        <v>609</v>
      </c>
      <c r="J7" s="652" t="s">
        <v>610</v>
      </c>
    </row>
    <row customHeight="1" ht="15" r="8" s="349" spans="1:11">
      <c r="B8" s="647" t="s">
        <v>611</v>
      </c>
      <c r="C8" s="658" t="s">
        <v>0</v>
      </c>
      <c r="D8" s="652" t="n"/>
      <c r="E8" s="647" t="s">
        <v>612</v>
      </c>
      <c r="F8" s="651">
        <f>IF(AuswertBasis="Verband",IF(TvDatenart="T","vdp member banks",IF(TvDatenart="F","not vdp members",IF(TvDatenart="*","all Pfandbrief issuers","???"))),AuswertBasis)</f>
        <v/>
      </c>
      <c r="G8" s="652" t="n"/>
      <c r="H8" s="647" t="s">
        <v>613</v>
      </c>
      <c r="I8" s="660" t="s">
        <v>614</v>
      </c>
      <c r="J8" s="652" t="s">
        <v>615</v>
      </c>
    </row>
    <row customHeight="1" ht="15" r="9" s="349" spans="1:11">
      <c r="B9" s="647" t="s">
        <v>616</v>
      </c>
      <c r="C9" s="658" t="s">
        <v>617</v>
      </c>
      <c r="D9" s="652" t="n"/>
      <c r="E9" s="647" t="s">
        <v>618</v>
      </c>
      <c r="F9" s="661">
        <f>DATE(AktJahr,AktMonat+1,0)</f>
        <v/>
      </c>
      <c r="G9" s="649" t="n"/>
      <c r="H9" s="647" t="s">
        <v>619</v>
      </c>
      <c r="I9" s="652">
        <f>(AktJahr&amp;RIGHT("0"&amp;AktMonat,2))</f>
        <v/>
      </c>
      <c r="J9" s="348" t="s">
        <v>620</v>
      </c>
    </row>
    <row customHeight="1" ht="15" r="10" s="349" spans="1:11">
      <c r="B10" s="647" t="s">
        <v>621</v>
      </c>
      <c r="C10" s="658" t="s">
        <v>622</v>
      </c>
      <c r="D10" s="652" t="n"/>
      <c r="E10" s="647" t="s">
        <v>623</v>
      </c>
      <c r="F10" s="651">
        <f>"V"&amp;ProgVersNr&amp;"("&amp;MapVersNr&amp;")"</f>
        <v/>
      </c>
      <c r="G10" s="652" t="n"/>
      <c r="H10" s="652" t="n"/>
      <c r="I10" s="652" t="n"/>
    </row>
    <row customHeight="1" ht="15" r="11" s="349" spans="1:11">
      <c r="B11" s="647" t="s">
        <v>624</v>
      </c>
      <c r="C11" s="662" t="s"/>
      <c r="D11" s="663" t="n"/>
      <c r="E11" s="664" t="s">
        <v>625</v>
      </c>
      <c r="F11" s="651">
        <f>Waehrung&amp;" "&amp;"mn."</f>
        <v/>
      </c>
      <c r="G11" s="652" t="n"/>
      <c r="H11" s="652" t="n"/>
      <c r="I11" s="652" t="n"/>
    </row>
    <row customHeight="1" ht="15" r="12" s="349" spans="1:11">
      <c r="B12" s="647" t="s">
        <v>626</v>
      </c>
      <c r="C12" s="648" t="s"/>
      <c r="D12" s="663" t="n"/>
      <c r="E12" s="664" t="s">
        <v>627</v>
      </c>
      <c r="F12" s="651">
        <f>(AktMonat/3)&amp;". Quartal"</f>
        <v/>
      </c>
      <c r="G12" s="652" t="n"/>
      <c r="H12" s="652" t="n"/>
      <c r="I12" s="652" t="n"/>
    </row>
    <row customHeight="1" ht="15" r="13" s="349" spans="1:11">
      <c r="B13" s="647" t="s">
        <v>628</v>
      </c>
      <c r="C13" s="658" t="s">
        <v>629</v>
      </c>
      <c r="D13" s="652" t="n"/>
      <c r="E13" s="647" t="s">
        <v>630</v>
      </c>
      <c r="F13" s="651">
        <f>AktQuartKurz&amp;" "&amp;AktJahr&amp;IF(AuswertBasis="Verband"," ("&amp;TvInstitute&amp;")","")</f>
        <v/>
      </c>
      <c r="G13" s="652" t="n"/>
      <c r="H13" s="652" t="n"/>
      <c r="I13" s="652" t="n"/>
    </row>
    <row customHeight="1" ht="15" r="14" s="349" spans="1:11">
      <c r="B14" s="647" t="s">
        <v>631</v>
      </c>
      <c r="C14" s="658" t="s"/>
      <c r="D14" s="652" t="n"/>
      <c r="E14" s="647" t="s">
        <v>632</v>
      </c>
      <c r="F14" s="651">
        <f>"Q"&amp;(AktMonat/3)</f>
        <v/>
      </c>
      <c r="G14" s="652" t="n"/>
      <c r="H14" s="652" t="n"/>
      <c r="I14" s="652" t="n"/>
    </row>
    <row customHeight="1" ht="15" r="15" s="349" spans="1:11">
      <c r="B15" s="647" t="s">
        <v>633</v>
      </c>
      <c r="C15" s="658" t="s">
        <v>634</v>
      </c>
      <c r="D15" s="652" t="n"/>
      <c r="E15" s="647" t="s">
        <v>635</v>
      </c>
      <c r="F15" s="665">
        <f>IF(KzRbwBerH="I",F21,IF(KzRbwBerH="S",F22,IF(KzRbwBerH="D",F23,"* -")))</f>
        <v/>
      </c>
      <c r="G15" s="652" t="n"/>
      <c r="H15" s="652" t="n"/>
      <c r="I15" s="652" t="n"/>
    </row>
    <row customHeight="1" ht="15" r="16" s="349" spans="1:11">
      <c r="B16" s="647" t="s">
        <v>636</v>
      </c>
      <c r="C16" s="658" t="n">
        <v>1</v>
      </c>
      <c r="D16" s="652" t="n"/>
      <c r="E16" s="647" t="s">
        <v>637</v>
      </c>
      <c r="F16" s="665">
        <f>IF(KzRbwBerO="I",F21,IF(KzRbwBerO="S",F22,IF(KzRbwBerO="D",F23,"* -")))</f>
        <v/>
      </c>
      <c r="G16" s="348" t="n"/>
      <c r="H16" s="652" t="n"/>
      <c r="I16" s="652" t="n"/>
    </row>
    <row customHeight="1" ht="15" r="17" s="349" spans="1:11">
      <c r="B17" s="647" t="s">
        <v>638</v>
      </c>
      <c r="C17" s="658" t="s"/>
      <c r="D17" s="652" t="n"/>
      <c r="E17" s="647" t="s">
        <v>639</v>
      </c>
      <c r="F17" s="665">
        <f>IF(KzRbwBerS="I",F21,IF(KzRbwBerS="S",F22,IF(KzRbwBerS="D",F23,"* -")))</f>
        <v/>
      </c>
      <c r="G17" s="348" t="n"/>
      <c r="H17" s="652" t="n"/>
      <c r="I17" s="652" t="n"/>
    </row>
    <row customHeight="1" ht="15" r="18" s="349" spans="1:11">
      <c r="B18" s="647" t="s">
        <v>640</v>
      </c>
      <c r="C18" s="658" t="s"/>
      <c r="D18" s="652" t="n"/>
      <c r="E18" s="647" t="s">
        <v>641</v>
      </c>
      <c r="F18" s="665">
        <f>IF(KzRbwBerF="I",F21,IF(KzRbwBerF="S",F22,IF(KzRbwBerF="D",F23,"* -")))</f>
        <v/>
      </c>
      <c r="G18" s="652" t="n"/>
      <c r="H18" s="652" t="n"/>
      <c r="I18" s="652" t="n"/>
    </row>
    <row customHeight="1" ht="15" r="19" s="349" spans="1:11">
      <c r="B19" s="647" t="s">
        <v>642</v>
      </c>
      <c r="C19" s="658" t="n"/>
      <c r="D19" s="652" t="n"/>
      <c r="E19" s="652" t="n"/>
      <c r="F19" s="666" t="n"/>
      <c r="G19" s="652" t="n"/>
      <c r="H19" s="652" t="n"/>
      <c r="I19" s="652" t="n"/>
    </row>
    <row customHeight="1" ht="15" r="20" s="349" spans="1:11">
      <c r="B20" s="647" t="s">
        <v>643</v>
      </c>
      <c r="C20" s="658" t="n"/>
      <c r="D20" s="652" t="n"/>
      <c r="E20" s="652" t="n"/>
      <c r="F20" s="652" t="n"/>
      <c r="G20" s="652" t="n"/>
      <c r="H20" s="652" t="n"/>
      <c r="I20" s="652" t="n"/>
    </row>
    <row customHeight="1" ht="19.4" r="21" s="349" spans="1:11">
      <c r="B21" s="647" t="s">
        <v>644</v>
      </c>
      <c r="C21" s="658" t="n"/>
      <c r="D21" s="652" t="n"/>
      <c r="E21" s="354" t="s">
        <v>645</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646</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647</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648</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649</v>
      </c>
      <c r="C27" s="348" t="s">
        <v>650</v>
      </c>
    </row>
    <row customHeight="1" ht="15" r="28" s="349" spans="1:11">
      <c r="C28" s="348" t="s">
        <v>651</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10880.5093</v>
      </c>
      <c r="E11" s="422" t="n">
        <v>18391.00660782</v>
      </c>
      <c r="F11" s="421" t="n">
        <v>14061.084</v>
      </c>
      <c r="G11" s="422" t="n">
        <v>18868.48959821</v>
      </c>
    </row>
    <row customHeight="1" ht="12.8" r="12" s="349" spans="1:7">
      <c r="A12" s="365" t="n">
        <v>0</v>
      </c>
      <c r="B12" s="420" t="s">
        <v>29</v>
      </c>
      <c r="D12" s="421" t="n">
        <v>12224.491</v>
      </c>
      <c r="E12" s="422" t="n">
        <v>14156.81305715</v>
      </c>
      <c r="F12" s="421" t="n">
        <v>17512.628</v>
      </c>
      <c r="G12" s="422" t="n">
        <v>13049.38354687</v>
      </c>
    </row>
    <row customHeight="1" ht="12.8" r="13" s="349" spans="1:7">
      <c r="A13" s="365" t="n">
        <v>0</v>
      </c>
      <c r="B13" s="420" t="s">
        <v>30</v>
      </c>
      <c r="D13" s="421" t="n">
        <v>12979.3868</v>
      </c>
      <c r="E13" s="422" t="n">
        <v>15356.96736761</v>
      </c>
      <c r="F13" s="421" t="n">
        <v>10007.944</v>
      </c>
      <c r="G13" s="422" t="n">
        <v>12718.57961355</v>
      </c>
    </row>
    <row customHeight="1" ht="12.8" r="14" s="349" spans="1:7">
      <c r="A14" s="365" t="n">
        <v>0</v>
      </c>
      <c r="B14" s="420" t="s">
        <v>31</v>
      </c>
      <c r="C14" s="420" t="n"/>
      <c r="D14" s="423" t="n">
        <v>9698.164199999999</v>
      </c>
      <c r="E14" s="424" t="n">
        <v>13709.78185365</v>
      </c>
      <c r="F14" s="423" t="n">
        <v>14030.348</v>
      </c>
      <c r="G14" s="424" t="n">
        <v>13016.82761213</v>
      </c>
    </row>
    <row customHeight="1" ht="12.8" r="15" s="349" spans="1:7">
      <c r="A15" s="365" t="n">
        <v>0</v>
      </c>
      <c r="B15" s="420" t="s">
        <v>32</v>
      </c>
      <c r="C15" s="420" t="n"/>
      <c r="D15" s="423" t="n">
        <v>31359.9579</v>
      </c>
      <c r="E15" s="424" t="n">
        <v>30175.38550073</v>
      </c>
      <c r="F15" s="423" t="n">
        <v>20138.27</v>
      </c>
      <c r="G15" s="424" t="n">
        <v>29951.7633755</v>
      </c>
    </row>
    <row customHeight="1" ht="12.8" r="16" s="349" spans="1:7">
      <c r="A16" s="365" t="n">
        <v>0</v>
      </c>
      <c r="B16" s="420" t="s">
        <v>33</v>
      </c>
      <c r="C16" s="420" t="n"/>
      <c r="D16" s="423" t="n">
        <v>23762.0411</v>
      </c>
      <c r="E16" s="424" t="n">
        <v>30164.79563137</v>
      </c>
      <c r="F16" s="423" t="n">
        <v>27003.384</v>
      </c>
      <c r="G16" s="424" t="n">
        <v>28445.18429425</v>
      </c>
    </row>
    <row customHeight="1" ht="12.8" r="17" s="349" spans="1:7">
      <c r="A17" s="365" t="n">
        <v>0</v>
      </c>
      <c r="B17" s="420" t="s">
        <v>34</v>
      </c>
      <c r="C17" s="420" t="n"/>
      <c r="D17" s="423" t="n">
        <v>24561.6345</v>
      </c>
      <c r="E17" s="424" t="n">
        <v>30082.96624381</v>
      </c>
      <c r="F17" s="423" t="n">
        <v>20760.062</v>
      </c>
      <c r="G17" s="424" t="n">
        <v>26139.86846148</v>
      </c>
    </row>
    <row customHeight="1" ht="12.8" r="18" s="349" spans="1:7">
      <c r="A18" s="365" t="n">
        <v>0</v>
      </c>
      <c r="B18" s="420" t="s">
        <v>35</v>
      </c>
      <c r="D18" s="421" t="n">
        <v>61888.474093</v>
      </c>
      <c r="E18" s="422" t="n">
        <v>98668.48872153999</v>
      </c>
      <c r="F18" s="421" t="n">
        <v>62142.685</v>
      </c>
      <c r="G18" s="422" t="n">
        <v>95516.55131717</v>
      </c>
    </row>
    <row customHeight="1" ht="12.8" r="19" s="349" spans="1:7">
      <c r="A19" s="365" t="n">
        <v>0</v>
      </c>
      <c r="B19" s="420" t="s">
        <v>36</v>
      </c>
      <c r="D19" s="421" t="n">
        <v>30510.243112</v>
      </c>
      <c r="E19" s="422" t="n">
        <v>32469.84008717</v>
      </c>
      <c r="F19" s="421" t="n">
        <v>25841.285</v>
      </c>
      <c r="G19" s="422" t="n">
        <v>28317.73070805</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9543.232419</v>
      </c>
      <c r="E24" s="422" t="n">
        <v>10016.444666</v>
      </c>
      <c r="F24" s="421" t="n">
        <v>8235.115</v>
      </c>
      <c r="G24" s="422" t="n">
        <v>9734.159</v>
      </c>
    </row>
    <row customHeight="1" ht="12.8" r="25" s="349" spans="1:7">
      <c r="A25" s="365" t="n">
        <v>1</v>
      </c>
      <c r="B25" s="420" t="s">
        <v>29</v>
      </c>
      <c r="D25" s="421" t="n">
        <v>5695.3281</v>
      </c>
      <c r="E25" s="422" t="n">
        <v>9227.480103</v>
      </c>
      <c r="F25" s="421" t="n">
        <v>10481.218</v>
      </c>
      <c r="G25" s="422" t="n">
        <v>8375.183999999999</v>
      </c>
    </row>
    <row customHeight="1" ht="12.8" r="26" s="349" spans="1:7">
      <c r="A26" s="365" t="n">
        <v>1</v>
      </c>
      <c r="B26" s="420" t="s">
        <v>30</v>
      </c>
      <c r="D26" s="421" t="n">
        <v>5529.935667</v>
      </c>
      <c r="E26" s="422" t="n">
        <v>8528.100836</v>
      </c>
      <c r="F26" s="421" t="n">
        <v>9316.924999999999</v>
      </c>
      <c r="G26" s="422" t="n">
        <v>7727.583000000001</v>
      </c>
    </row>
    <row customHeight="1" ht="12.8" r="27" s="349" spans="1:7">
      <c r="A27" s="365" t="n">
        <v>1</v>
      </c>
      <c r="B27" s="420" t="s">
        <v>31</v>
      </c>
      <c r="C27" s="420" t="n"/>
      <c r="D27" s="423" t="n">
        <v>6413.509731</v>
      </c>
      <c r="E27" s="424" t="n">
        <v>6270.341265</v>
      </c>
      <c r="F27" s="423" t="n">
        <v>4772.266</v>
      </c>
      <c r="G27" s="424" t="n">
        <v>8340.096</v>
      </c>
    </row>
    <row customHeight="1" ht="12.8" r="28" s="349" spans="1:7">
      <c r="A28" s="365" t="n">
        <v>1</v>
      </c>
      <c r="B28" s="420" t="s">
        <v>32</v>
      </c>
      <c r="C28" s="420" t="n"/>
      <c r="D28" s="423" t="n">
        <v>14109.6245</v>
      </c>
      <c r="E28" s="424" t="n">
        <v>13158.844514</v>
      </c>
      <c r="F28" s="423" t="n">
        <v>10047.281</v>
      </c>
      <c r="G28" s="424" t="n">
        <v>13627.947</v>
      </c>
    </row>
    <row customHeight="1" ht="12.8" r="29" s="349" spans="1:7">
      <c r="A29" s="365" t="n">
        <v>1</v>
      </c>
      <c r="B29" s="420" t="s">
        <v>33</v>
      </c>
      <c r="C29" s="420" t="n"/>
      <c r="D29" s="423" t="n">
        <v>10318.698798</v>
      </c>
      <c r="E29" s="424" t="n">
        <v>13140.780123</v>
      </c>
      <c r="F29" s="423" t="n">
        <v>9421.634</v>
      </c>
      <c r="G29" s="424" t="n">
        <v>11735.807</v>
      </c>
    </row>
    <row customHeight="1" ht="12.8" r="30" s="349" spans="1:7">
      <c r="A30" s="365" t="n">
        <v>1</v>
      </c>
      <c r="B30" s="420" t="s">
        <v>34</v>
      </c>
      <c r="C30" s="420" t="n"/>
      <c r="D30" s="423" t="n">
        <v>8042.258</v>
      </c>
      <c r="E30" s="424" t="n">
        <v>12408.630255</v>
      </c>
      <c r="F30" s="423" t="n">
        <v>9077.709000000001</v>
      </c>
      <c r="G30" s="424" t="n">
        <v>11437.46</v>
      </c>
    </row>
    <row customHeight="1" ht="12.8" r="31" s="349" spans="1:7">
      <c r="A31" s="365" t="n">
        <v>1</v>
      </c>
      <c r="B31" s="420" t="s">
        <v>35</v>
      </c>
      <c r="D31" s="421" t="n">
        <v>38909.349979</v>
      </c>
      <c r="E31" s="422" t="n">
        <v>45538.158645</v>
      </c>
      <c r="F31" s="421" t="n">
        <v>34242.422</v>
      </c>
      <c r="G31" s="422" t="n">
        <v>43329.125</v>
      </c>
    </row>
    <row customHeight="1" ht="12.8" r="32" s="349" spans="1:7">
      <c r="A32" s="365" t="n">
        <v>1</v>
      </c>
      <c r="B32" s="420" t="s">
        <v>36</v>
      </c>
      <c r="D32" s="423" t="n">
        <v>27281.744123</v>
      </c>
      <c r="E32" s="424" t="n">
        <v>47938.391263</v>
      </c>
      <c r="F32" s="423" t="n">
        <v>26111.942</v>
      </c>
      <c r="G32" s="424" t="n">
        <v>42413.207</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305</v>
      </c>
      <c r="E37" s="422" t="n">
        <v>387.534</v>
      </c>
      <c r="F37" s="421" t="n">
        <v>625</v>
      </c>
      <c r="G37" s="422" t="n">
        <v>598.522</v>
      </c>
    </row>
    <row customHeight="1" ht="12.8" r="38" s="349" spans="1:7">
      <c r="A38" s="365" t="n">
        <v>2</v>
      </c>
      <c r="B38" s="420" t="s">
        <v>29</v>
      </c>
      <c r="D38" s="421" t="n">
        <v>70</v>
      </c>
      <c r="E38" s="422" t="n">
        <v>606.117</v>
      </c>
      <c r="F38" s="421" t="n">
        <v>105</v>
      </c>
      <c r="G38" s="422" t="n">
        <v>391.573</v>
      </c>
    </row>
    <row customHeight="1" ht="12.8" r="39" s="349" spans="1:7">
      <c r="A39" s="365" t="n">
        <v>2</v>
      </c>
      <c r="B39" s="420" t="s">
        <v>30</v>
      </c>
      <c r="D39" s="421" t="n">
        <v>646.1</v>
      </c>
      <c r="E39" s="422" t="n">
        <v>399.787</v>
      </c>
      <c r="F39" s="421" t="n">
        <v>305</v>
      </c>
      <c r="G39" s="422" t="n">
        <v>385.8</v>
      </c>
    </row>
    <row customHeight="1" ht="12.8" r="40" s="349" spans="1:7">
      <c r="A40" s="365" t="n">
        <v>2</v>
      </c>
      <c r="B40" s="420" t="s">
        <v>31</v>
      </c>
      <c r="C40" s="420" t="n"/>
      <c r="D40" s="423" t="n">
        <v>45</v>
      </c>
      <c r="E40" s="424" t="n">
        <v>391.155</v>
      </c>
      <c r="F40" s="423" t="n">
        <v>70</v>
      </c>
      <c r="G40" s="424" t="n">
        <v>461.629</v>
      </c>
    </row>
    <row customHeight="1" ht="12.8" r="41" s="349" spans="1:7">
      <c r="A41" s="365" t="n">
        <v>2</v>
      </c>
      <c r="B41" s="420" t="s">
        <v>32</v>
      </c>
      <c r="C41" s="420" t="n"/>
      <c r="D41" s="423" t="n">
        <v>725.5</v>
      </c>
      <c r="E41" s="424" t="n">
        <v>757.239</v>
      </c>
      <c r="F41" s="423" t="n">
        <v>371.1</v>
      </c>
      <c r="G41" s="424" t="n">
        <v>607.044</v>
      </c>
    </row>
    <row customHeight="1" ht="12.8" r="42" s="349" spans="1:7">
      <c r="A42" s="365" t="n">
        <v>2</v>
      </c>
      <c r="B42" s="420" t="s">
        <v>33</v>
      </c>
      <c r="C42" s="420" t="n"/>
      <c r="D42" s="423" t="n">
        <v>573</v>
      </c>
      <c r="E42" s="424" t="n">
        <v>586.659</v>
      </c>
      <c r="F42" s="423" t="n">
        <v>95.5</v>
      </c>
      <c r="G42" s="424" t="n">
        <v>588.421</v>
      </c>
    </row>
    <row customHeight="1" ht="12.8" r="43" s="349" spans="1:7">
      <c r="A43" s="365" t="n">
        <v>2</v>
      </c>
      <c r="B43" s="420" t="s">
        <v>34</v>
      </c>
      <c r="C43" s="420" t="n"/>
      <c r="D43" s="423" t="n">
        <v>265</v>
      </c>
      <c r="E43" s="424" t="n">
        <v>254.387</v>
      </c>
      <c r="F43" s="423" t="n">
        <v>73</v>
      </c>
      <c r="G43" s="424" t="n">
        <v>246.267</v>
      </c>
    </row>
    <row customHeight="1" ht="12.8" r="44" s="349" spans="1:7">
      <c r="A44" s="365" t="n">
        <v>2</v>
      </c>
      <c r="B44" s="420" t="s">
        <v>35</v>
      </c>
      <c r="D44" s="421" t="n">
        <v>44</v>
      </c>
      <c r="E44" s="422" t="n">
        <v>170.62</v>
      </c>
      <c r="F44" s="421" t="n">
        <v>79</v>
      </c>
      <c r="G44" s="422" t="n">
        <v>366.216</v>
      </c>
    </row>
    <row customHeight="1" ht="12.8" r="45" s="349" spans="1:7">
      <c r="A45" s="365" t="n">
        <v>2</v>
      </c>
      <c r="B45" s="420" t="s">
        <v>36</v>
      </c>
      <c r="D45" s="423" t="n">
        <v>0</v>
      </c>
      <c r="E45" s="424" t="n">
        <v>40</v>
      </c>
      <c r="F45" s="423" t="n">
        <v>0</v>
      </c>
      <c r="G45" s="424" t="n">
        <v>40</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v>5</v>
      </c>
      <c r="E50" s="422" t="n">
        <v>53.4</v>
      </c>
      <c r="F50" s="421" t="n">
        <v>500</v>
      </c>
      <c r="G50" s="422" t="n">
        <v>156.9</v>
      </c>
    </row>
    <row customHeight="1" ht="12.8" r="51" s="349" spans="1:7">
      <c r="A51" s="365" t="n">
        <v>3</v>
      </c>
      <c r="B51" s="420" t="s">
        <v>29</v>
      </c>
      <c r="D51" s="421" t="n">
        <v>0</v>
      </c>
      <c r="E51" s="422" t="n">
        <v>82</v>
      </c>
      <c r="F51" s="421" t="n">
        <v>0</v>
      </c>
      <c r="G51" s="422" t="n">
        <v>136.2</v>
      </c>
    </row>
    <row customHeight="1" ht="12.8" r="52" s="349" spans="1:7">
      <c r="A52" s="365" t="n">
        <v>3</v>
      </c>
      <c r="B52" s="420" t="s">
        <v>30</v>
      </c>
      <c r="D52" s="421" t="n">
        <v>0</v>
      </c>
      <c r="E52" s="422" t="n">
        <v>80.5</v>
      </c>
      <c r="F52" s="421" t="n">
        <v>5</v>
      </c>
      <c r="G52" s="422" t="n">
        <v>68.09999999999999</v>
      </c>
    </row>
    <row customHeight="1" ht="12.8" r="53" s="349" spans="1:7">
      <c r="A53" s="365" t="n">
        <v>3</v>
      </c>
      <c r="B53" s="420" t="s">
        <v>31</v>
      </c>
      <c r="C53" s="420" t="n"/>
      <c r="D53" s="423" t="n">
        <v>0</v>
      </c>
      <c r="E53" s="424" t="n">
        <v>32.4</v>
      </c>
      <c r="F53" s="423" t="n">
        <v>0</v>
      </c>
      <c r="G53" s="424" t="n">
        <v>109.5</v>
      </c>
    </row>
    <row customHeight="1" ht="12.8" r="54" s="349" spans="1:7">
      <c r="A54" s="365" t="n">
        <v>3</v>
      </c>
      <c r="B54" s="420" t="s">
        <v>32</v>
      </c>
      <c r="C54" s="420" t="n"/>
      <c r="D54" s="423" t="n">
        <v>0</v>
      </c>
      <c r="E54" s="424" t="n">
        <v>58.1</v>
      </c>
      <c r="F54" s="423" t="n">
        <v>0</v>
      </c>
      <c r="G54" s="424" t="n">
        <v>229.6</v>
      </c>
    </row>
    <row customHeight="1" ht="12.8" r="55" s="349" spans="1:7">
      <c r="A55" s="365" t="n">
        <v>3</v>
      </c>
      <c r="B55" s="420" t="s">
        <v>33</v>
      </c>
      <c r="C55" s="420" t="n"/>
      <c r="D55" s="423" t="n">
        <v>0</v>
      </c>
      <c r="E55" s="424" t="n">
        <v>87.09999999999999</v>
      </c>
      <c r="F55" s="423" t="n">
        <v>0</v>
      </c>
      <c r="G55" s="424" t="n">
        <v>81.2</v>
      </c>
    </row>
    <row customHeight="1" ht="12.8" r="56" s="349" spans="1:7">
      <c r="A56" s="365" t="n">
        <v>3</v>
      </c>
      <c r="B56" s="420" t="s">
        <v>34</v>
      </c>
      <c r="C56" s="420" t="n"/>
      <c r="D56" s="423" t="n">
        <v>0</v>
      </c>
      <c r="E56" s="424" t="n">
        <v>41.3</v>
      </c>
      <c r="F56" s="423" t="n">
        <v>0</v>
      </c>
      <c r="G56" s="424" t="n">
        <v>68.09999999999999</v>
      </c>
    </row>
    <row customHeight="1" ht="12.8" r="57" s="349" spans="1:7">
      <c r="A57" s="365" t="n">
        <v>3</v>
      </c>
      <c r="B57" s="420" t="s">
        <v>35</v>
      </c>
      <c r="D57" s="421" t="n">
        <v>0</v>
      </c>
      <c r="E57" s="422" t="n">
        <v>93</v>
      </c>
      <c r="F57" s="421" t="n">
        <v>0</v>
      </c>
      <c r="G57" s="422" t="n">
        <v>314.4</v>
      </c>
    </row>
    <row customHeight="1" ht="12.8" r="58" s="349" spans="1:7">
      <c r="A58" s="365" t="n">
        <v>3</v>
      </c>
      <c r="B58" s="420" t="s">
        <v>36</v>
      </c>
      <c r="D58" s="423" t="n">
        <v>0</v>
      </c>
      <c r="E58" s="424" t="n">
        <v>0</v>
      </c>
      <c r="F58" s="423" t="n">
        <v>0</v>
      </c>
      <c r="G58" s="424" t="n">
        <v>109</v>
      </c>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E14" activeCellId="0" pane="topLeft" sqref="E14"/>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92498.28562176001</v>
      </c>
      <c r="E9" s="435" t="n">
        <v>88090.28751983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22594.99435209</v>
      </c>
      <c r="E10" s="437" t="n">
        <v>20136.89100738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45855.111827</v>
      </c>
      <c r="E11" s="437" t="n">
        <v>44478.718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109983.253774</v>
      </c>
      <c r="E12" s="437" t="n">
        <v>100643.741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27734.214689</v>
      </c>
      <c r="E21" s="422" t="n">
        <v>27572.557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56321.297875</v>
      </c>
      <c r="E22" s="437" t="n">
        <v>54480.232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80962.65989700001</v>
      </c>
      <c r="E23" s="443" t="n">
        <v>72787.967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0.9</v>
      </c>
      <c r="E33" s="422" t="n">
        <v>2.2</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280.364</v>
      </c>
      <c r="E34" s="437" t="n">
        <v>347.284</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2551.334</v>
      </c>
      <c r="E35" s="443" t="n">
        <v>2272.388</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0.9</v>
      </c>
    </row>
    <row customHeight="1" ht="12.75" r="46" s="349" spans="1:257">
      <c r="A46" s="365" t="n">
        <v>3</v>
      </c>
      <c r="B46" s="436" t="s">
        <v>51</v>
      </c>
      <c r="C46" s="436" t="n"/>
      <c r="D46" s="423" t="n">
        <v>82.8</v>
      </c>
      <c r="E46" s="437" t="n">
        <v>89.5</v>
      </c>
    </row>
    <row customHeight="1" ht="12.75" r="47" s="349" spans="1:257">
      <c r="A47" s="365" t="n">
        <v>3</v>
      </c>
      <c r="B47" s="436" t="s">
        <v>52</v>
      </c>
      <c r="C47" s="436" t="n"/>
      <c r="D47" s="423" t="n">
        <v>444.7</v>
      </c>
      <c r="E47" s="437" t="n">
        <v>691.7</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26446.62584193</v>
      </c>
      <c r="H16" s="483" t="n">
        <v>68159.620222</v>
      </c>
      <c r="I16" s="483" t="n">
        <v>62485.65209492</v>
      </c>
      <c r="J16" s="483" t="n">
        <v>995.6678410000001</v>
      </c>
      <c r="K16" s="483" t="n">
        <v>187.506017</v>
      </c>
      <c r="L16" s="483">
        <f>SUM(M16:R16)</f>
        <v/>
      </c>
      <c r="M16" s="483" t="n">
        <v>52556.149254</v>
      </c>
      <c r="N16" s="483" t="n">
        <v>32956.223864</v>
      </c>
      <c r="O16" s="483" t="n">
        <v>3027.971285</v>
      </c>
      <c r="P16" s="483" t="n">
        <v>21207.258368</v>
      </c>
      <c r="Q16" s="483" t="n">
        <v>2433.320084</v>
      </c>
      <c r="R16" s="483" t="n">
        <v>475.66674</v>
      </c>
      <c r="S16" s="484" t="n">
        <v>13.952174</v>
      </c>
      <c r="T16" s="483" t="n">
        <v>19.186032</v>
      </c>
    </row>
    <row customHeight="1" ht="12.75" r="17" s="349" spans="1:20">
      <c r="B17" s="348" t="n"/>
      <c r="C17" s="477" t="n"/>
      <c r="D17" s="477">
        <f>"year "&amp;(AktJahr-1)</f>
        <v/>
      </c>
      <c r="E17" s="485">
        <f>F17+L17</f>
        <v/>
      </c>
      <c r="F17" s="485">
        <f>SUM(G17:K17)</f>
        <v/>
      </c>
      <c r="G17" s="485" t="n">
        <v>24487.73208633</v>
      </c>
      <c r="H17" s="485" t="n">
        <v>64350.58994208</v>
      </c>
      <c r="I17" s="485" t="n">
        <v>58230.8442198</v>
      </c>
      <c r="J17" s="485" t="n">
        <v>875.1560000000001</v>
      </c>
      <c r="K17" s="485" t="n">
        <v>115.873</v>
      </c>
      <c r="L17" s="485">
        <f>SUM(M17:R17)</f>
        <v/>
      </c>
      <c r="M17" s="485" t="n">
        <v>48432.795</v>
      </c>
      <c r="N17" s="485" t="n">
        <v>32378.178</v>
      </c>
      <c r="O17" s="485" t="n">
        <v>3259.985</v>
      </c>
      <c r="P17" s="485" t="n">
        <v>18915.188</v>
      </c>
      <c r="Q17" s="485" t="n">
        <v>1927.361</v>
      </c>
      <c r="R17" s="485" t="n">
        <v>379.909</v>
      </c>
      <c r="S17" s="486" t="n">
        <v>14.793</v>
      </c>
      <c r="T17" s="485" t="n">
        <v>20.166</v>
      </c>
    </row>
    <row customHeight="1" ht="12.8" r="18" s="349" spans="1:20">
      <c r="B18" s="361" t="s">
        <v>77</v>
      </c>
      <c r="C18" s="481" t="s">
        <v>78</v>
      </c>
      <c r="D18" s="482">
        <f>$D$16</f>
        <v/>
      </c>
      <c r="E18" s="483">
        <f>F18+L18</f>
        <v/>
      </c>
      <c r="F18" s="483">
        <f>SUM(G18:K18)</f>
        <v/>
      </c>
      <c r="G18" s="483" t="n">
        <v>25174.77688693</v>
      </c>
      <c r="H18" s="483" t="n">
        <v>65667.288768</v>
      </c>
      <c r="I18" s="483" t="n">
        <v>58770.65699492</v>
      </c>
      <c r="J18" s="483" t="n">
        <v>920.267841</v>
      </c>
      <c r="K18" s="483" t="n">
        <v>180.906017</v>
      </c>
      <c r="L18" s="483">
        <f>SUM(M18:R18)</f>
        <v/>
      </c>
      <c r="M18" s="483" t="n">
        <v>30550.730445</v>
      </c>
      <c r="N18" s="483" t="n">
        <v>21065.92238</v>
      </c>
      <c r="O18" s="483" t="n">
        <v>2352.939385</v>
      </c>
      <c r="P18" s="483" t="n">
        <v>15479.419325</v>
      </c>
      <c r="Q18" s="483" t="n">
        <v>2025.020084</v>
      </c>
      <c r="R18" s="483" t="n">
        <v>464.96674</v>
      </c>
      <c r="S18" s="484" t="n">
        <v>13.698558</v>
      </c>
      <c r="T18" s="483" t="n">
        <v>18.80736</v>
      </c>
    </row>
    <row customHeight="1" ht="12.8" r="19" s="349" spans="1:20">
      <c r="B19" s="348" t="n"/>
      <c r="C19" s="477" t="n"/>
      <c r="D19" s="477">
        <f>$D$17</f>
        <v/>
      </c>
      <c r="E19" s="485">
        <f>F19+L19</f>
        <v/>
      </c>
      <c r="F19" s="485">
        <f>SUM(G19:K19)</f>
        <v/>
      </c>
      <c r="G19" s="485" t="n">
        <v>23185.34908633</v>
      </c>
      <c r="H19" s="485" t="n">
        <v>62040.89094208</v>
      </c>
      <c r="I19" s="485" t="n">
        <v>55715.2662198</v>
      </c>
      <c r="J19" s="485" t="n">
        <v>824.356</v>
      </c>
      <c r="K19" s="485" t="n">
        <v>109.273</v>
      </c>
      <c r="L19" s="485">
        <f>SUM(M19:R19)</f>
        <v/>
      </c>
      <c r="M19" s="485" t="n">
        <v>28659.867</v>
      </c>
      <c r="N19" s="485" t="n">
        <v>20670.088</v>
      </c>
      <c r="O19" s="485" t="n">
        <v>2590.585</v>
      </c>
      <c r="P19" s="485" t="n">
        <v>14017.679</v>
      </c>
      <c r="Q19" s="485" t="n">
        <v>1473.67</v>
      </c>
      <c r="R19" s="485" t="n">
        <v>375.609</v>
      </c>
      <c r="S19" s="486" t="n">
        <v>14.21</v>
      </c>
      <c r="T19" s="485" t="n">
        <v>19.503</v>
      </c>
    </row>
    <row customHeight="1" ht="12.8" r="20" s="349" spans="1:20">
      <c r="B20" s="487" t="s">
        <v>79</v>
      </c>
      <c r="C20" s="481" t="s">
        <v>80</v>
      </c>
      <c r="D20" s="482">
        <f>$D$16</f>
        <v/>
      </c>
      <c r="E20" s="483">
        <f>F20+L20</f>
        <v/>
      </c>
      <c r="F20" s="483">
        <f>SUM(G20:K20)</f>
        <v/>
      </c>
      <c r="G20" s="483" t="n">
        <v>0</v>
      </c>
      <c r="H20" s="483" t="n">
        <v>0.034666</v>
      </c>
      <c r="I20" s="483" t="n">
        <v>0</v>
      </c>
      <c r="J20" s="483" t="n">
        <v>0</v>
      </c>
      <c r="K20" s="483" t="n">
        <v>6.600000000000001</v>
      </c>
      <c r="L20" s="483">
        <f>SUM(M20:R20)</f>
        <v/>
      </c>
      <c r="M20" s="483" t="n">
        <v>589.2842000000001</v>
      </c>
      <c r="N20" s="483" t="n">
        <v>116.16</v>
      </c>
      <c r="O20" s="483" t="n">
        <v>1.9</v>
      </c>
      <c r="P20" s="483" t="n">
        <v>62.2</v>
      </c>
      <c r="Q20" s="483" t="n">
        <v>0</v>
      </c>
      <c r="R20" s="483" t="n">
        <v>0</v>
      </c>
      <c r="S20" s="484" t="n">
        <v>0</v>
      </c>
      <c r="T20" s="483" t="n">
        <v>0</v>
      </c>
    </row>
    <row customHeight="1" ht="12.8" r="21" s="349" spans="1:20">
      <c r="B21" s="348" t="n"/>
      <c r="C21" s="477" t="n"/>
      <c r="D21" s="477">
        <f>$D$17</f>
        <v/>
      </c>
      <c r="E21" s="485">
        <f>F21+L21</f>
        <v/>
      </c>
      <c r="F21" s="485">
        <f>SUM(G21:K21)</f>
        <v/>
      </c>
      <c r="G21" s="485" t="n">
        <v>0</v>
      </c>
      <c r="H21" s="485" t="n">
        <v>0.07100000000000001</v>
      </c>
      <c r="I21" s="485" t="n">
        <v>0</v>
      </c>
      <c r="J21" s="485" t="n">
        <v>0</v>
      </c>
      <c r="K21" s="485" t="n">
        <v>6.600000000000001</v>
      </c>
      <c r="L21" s="485">
        <f>SUM(M21:R21)</f>
        <v/>
      </c>
      <c r="M21" s="485" t="n">
        <v>475.12</v>
      </c>
      <c r="N21" s="485" t="n">
        <v>127.1</v>
      </c>
      <c r="O21" s="485" t="n">
        <v>1.9</v>
      </c>
      <c r="P21" s="485" t="n">
        <v>18.1</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15.5</v>
      </c>
      <c r="N24" s="483" t="n">
        <v>0</v>
      </c>
      <c r="O24" s="483" t="n">
        <v>21.8</v>
      </c>
      <c r="P24" s="483" t="n">
        <v>48.7</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7.6</v>
      </c>
      <c r="J25" s="485" t="n">
        <v>0</v>
      </c>
      <c r="K25" s="485" t="n">
        <v>0</v>
      </c>
      <c r="L25" s="485">
        <f>SUM(M25:R25)</f>
        <v/>
      </c>
      <c r="M25" s="485" t="n">
        <v>50.9</v>
      </c>
      <c r="N25" s="485" t="n">
        <v>0</v>
      </c>
      <c r="O25" s="485" t="n">
        <v>21.9</v>
      </c>
      <c r="P25" s="485" t="n">
        <v>33.502</v>
      </c>
      <c r="Q25" s="485" t="n">
        <v>57.4</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18.7</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18.7</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258.58</v>
      </c>
      <c r="N28" s="483" t="n">
        <v>445.6</v>
      </c>
      <c r="O28" s="483" t="n">
        <v>35.3</v>
      </c>
      <c r="P28" s="483" t="n">
        <v>180.2</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190.54</v>
      </c>
      <c r="N29" s="485" t="n">
        <v>289.9</v>
      </c>
      <c r="O29" s="485" t="n">
        <v>98.8</v>
      </c>
      <c r="P29" s="485" t="n">
        <v>47.2</v>
      </c>
      <c r="Q29" s="485" t="n">
        <v>0</v>
      </c>
      <c r="R29" s="485" t="n">
        <v>0</v>
      </c>
      <c r="S29" s="486" t="n">
        <v>0</v>
      </c>
      <c r="T29" s="485" t="n">
        <v>0</v>
      </c>
    </row>
    <row customHeight="1" ht="12.8" r="30" s="349" spans="1:20">
      <c r="B30" s="361" t="s">
        <v>89</v>
      </c>
      <c r="C30" s="481" t="s">
        <v>90</v>
      </c>
      <c r="D30" s="482">
        <f>$D$16</f>
        <v/>
      </c>
      <c r="E30" s="483">
        <f>F30+L30</f>
        <v/>
      </c>
      <c r="F30" s="483">
        <f>SUM(G30:K30)</f>
        <v/>
      </c>
      <c r="G30" s="483" t="n">
        <v>0.445556</v>
      </c>
      <c r="H30" s="483" t="n">
        <v>7.429652</v>
      </c>
      <c r="I30" s="483" t="n">
        <v>317.14</v>
      </c>
      <c r="J30" s="483" t="n">
        <v>0</v>
      </c>
      <c r="K30" s="483" t="n">
        <v>0</v>
      </c>
      <c r="L30" s="483">
        <f>SUM(M30:R30)</f>
        <v/>
      </c>
      <c r="M30" s="483" t="n">
        <v>5745.849114</v>
      </c>
      <c r="N30" s="483" t="n">
        <v>1508.6254</v>
      </c>
      <c r="O30" s="483" t="n">
        <v>115.9</v>
      </c>
      <c r="P30" s="483" t="n">
        <v>532.55</v>
      </c>
      <c r="Q30" s="483" t="n">
        <v>127.1</v>
      </c>
      <c r="R30" s="483" t="n">
        <v>10.7</v>
      </c>
      <c r="S30" s="484" t="n">
        <v>0.030616</v>
      </c>
      <c r="T30" s="483" t="n">
        <v>0.148672</v>
      </c>
    </row>
    <row customHeight="1" ht="12.8" r="31" s="349" spans="1:20">
      <c r="B31" s="348" t="n"/>
      <c r="C31" s="477" t="n"/>
      <c r="D31" s="477">
        <f>$D$17</f>
        <v/>
      </c>
      <c r="E31" s="485">
        <f>F31+L31</f>
        <v/>
      </c>
      <c r="F31" s="485">
        <f>SUM(G31:K31)</f>
        <v/>
      </c>
      <c r="G31" s="485" t="n">
        <v>0.462</v>
      </c>
      <c r="H31" s="485" t="n">
        <v>1.942</v>
      </c>
      <c r="I31" s="485" t="n">
        <v>133.94</v>
      </c>
      <c r="J31" s="485" t="n">
        <v>0</v>
      </c>
      <c r="K31" s="485" t="n">
        <v>0</v>
      </c>
      <c r="L31" s="485">
        <f>SUM(M31:R31)</f>
        <v/>
      </c>
      <c r="M31" s="485" t="n">
        <v>5598.306</v>
      </c>
      <c r="N31" s="485" t="n">
        <v>1940.744</v>
      </c>
      <c r="O31" s="485" t="n">
        <v>130.6</v>
      </c>
      <c r="P31" s="485" t="n">
        <v>556.46</v>
      </c>
      <c r="Q31" s="485" t="n">
        <v>143.1</v>
      </c>
      <c r="R31" s="485" t="n">
        <v>0</v>
      </c>
      <c r="S31" s="486" t="n">
        <v>0.017</v>
      </c>
      <c r="T31" s="485" t="n">
        <v>0.068</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8</v>
      </c>
      <c r="I34" s="483" t="n">
        <v>250.5</v>
      </c>
      <c r="J34" s="483" t="n">
        <v>57.4</v>
      </c>
      <c r="K34" s="483" t="n">
        <v>0</v>
      </c>
      <c r="L34" s="483">
        <f>SUM(M34:R34)</f>
        <v/>
      </c>
      <c r="M34" s="483" t="n">
        <v>4237.110695</v>
      </c>
      <c r="N34" s="483" t="n">
        <v>2715.24136</v>
      </c>
      <c r="O34" s="483" t="n">
        <v>136.8319</v>
      </c>
      <c r="P34" s="483" t="n">
        <v>1578.0812</v>
      </c>
      <c r="Q34" s="483" t="n">
        <v>251.2</v>
      </c>
      <c r="R34" s="483" t="n">
        <v>0</v>
      </c>
      <c r="S34" s="484" t="n">
        <v>0</v>
      </c>
      <c r="T34" s="483" t="n">
        <v>0</v>
      </c>
    </row>
    <row customHeight="1" ht="12.8" r="35" s="349" spans="1:20">
      <c r="B35" s="348" t="n"/>
      <c r="C35" s="477" t="n"/>
      <c r="D35" s="477">
        <f>$D$17</f>
        <v/>
      </c>
      <c r="E35" s="485">
        <f>F35+L35</f>
        <v/>
      </c>
      <c r="F35" s="485">
        <f>SUM(G35:K35)</f>
        <v/>
      </c>
      <c r="G35" s="485" t="n">
        <v>55</v>
      </c>
      <c r="H35" s="485" t="n">
        <v>0</v>
      </c>
      <c r="I35" s="485" t="n">
        <v>246.6</v>
      </c>
      <c r="J35" s="485" t="n">
        <v>34.8</v>
      </c>
      <c r="K35" s="485" t="n">
        <v>0</v>
      </c>
      <c r="L35" s="485">
        <f>SUM(M35:R35)</f>
        <v/>
      </c>
      <c r="M35" s="485" t="n">
        <v>3588.672</v>
      </c>
      <c r="N35" s="485" t="n">
        <v>2409.446</v>
      </c>
      <c r="O35" s="485" t="n">
        <v>85.3</v>
      </c>
      <c r="P35" s="485" t="n">
        <v>1610.954</v>
      </c>
      <c r="Q35" s="485" t="n">
        <v>111.9</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82.59999999999999</v>
      </c>
      <c r="N36" s="483" t="n">
        <v>34.1</v>
      </c>
      <c r="O36" s="483" t="n">
        <v>0</v>
      </c>
      <c r="P36" s="483" t="n">
        <v>0</v>
      </c>
      <c r="Q36" s="483" t="n">
        <v>10.5</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82.59999999999999</v>
      </c>
      <c r="N37" s="485" t="n">
        <v>34.1</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0.3</v>
      </c>
      <c r="I38" s="483" t="n">
        <v>85.7</v>
      </c>
      <c r="J38" s="483" t="n">
        <v>0</v>
      </c>
      <c r="K38" s="483" t="n">
        <v>0</v>
      </c>
      <c r="L38" s="483">
        <f>SUM(M38:R38)</f>
        <v/>
      </c>
      <c r="M38" s="483" t="n">
        <v>145.49</v>
      </c>
      <c r="N38" s="483" t="n">
        <v>605.4</v>
      </c>
      <c r="O38" s="483" t="n">
        <v>54.4</v>
      </c>
      <c r="P38" s="483" t="n">
        <v>99.7</v>
      </c>
      <c r="Q38" s="483" t="n">
        <v>0</v>
      </c>
      <c r="R38" s="483" t="n">
        <v>0</v>
      </c>
      <c r="S38" s="484" t="n">
        <v>0</v>
      </c>
      <c r="T38" s="483" t="n">
        <v>0</v>
      </c>
    </row>
    <row customHeight="1" ht="12.8" r="39" s="349" spans="1:20">
      <c r="B39" s="348" t="n"/>
      <c r="C39" s="477" t="n"/>
      <c r="D39" s="477">
        <f>$D$17</f>
        <v/>
      </c>
      <c r="E39" s="485">
        <f>F39+L39</f>
        <v/>
      </c>
      <c r="F39" s="485">
        <f>SUM(G39:K39)</f>
        <v/>
      </c>
      <c r="G39" s="485" t="n">
        <v>0</v>
      </c>
      <c r="H39" s="485" t="n">
        <v>0.4</v>
      </c>
      <c r="I39" s="485" t="n">
        <v>83.8</v>
      </c>
      <c r="J39" s="485" t="n">
        <v>0</v>
      </c>
      <c r="K39" s="485" t="n">
        <v>0</v>
      </c>
      <c r="L39" s="485">
        <f>SUM(M39:R39)</f>
        <v/>
      </c>
      <c r="M39" s="485" t="n">
        <v>134.02</v>
      </c>
      <c r="N39" s="485" t="n">
        <v>473.33</v>
      </c>
      <c r="O39" s="485" t="n">
        <v>87.3</v>
      </c>
      <c r="P39" s="485" t="n">
        <v>85</v>
      </c>
      <c r="Q39" s="485" t="n">
        <v>85</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261.7</v>
      </c>
      <c r="N44" s="483" t="n">
        <v>0</v>
      </c>
      <c r="O44" s="483" t="n">
        <v>0</v>
      </c>
      <c r="P44" s="483" t="n">
        <v>31.5</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218.786</v>
      </c>
      <c r="N45" s="485" t="n">
        <v>0</v>
      </c>
      <c r="O45" s="485" t="n">
        <v>0</v>
      </c>
      <c r="P45" s="485" t="n">
        <v>29.5</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10.575</v>
      </c>
      <c r="H48" s="483" t="n">
        <v>142.391136</v>
      </c>
      <c r="I48" s="483" t="n">
        <v>1235.276</v>
      </c>
      <c r="J48" s="483" t="n">
        <v>18</v>
      </c>
      <c r="K48" s="483" t="n">
        <v>0</v>
      </c>
      <c r="L48" s="483">
        <f>SUM(M48:R48)</f>
        <v/>
      </c>
      <c r="M48" s="483" t="n">
        <v>2148.9054</v>
      </c>
      <c r="N48" s="483" t="n">
        <v>1006.715624</v>
      </c>
      <c r="O48" s="483" t="n">
        <v>95.40000000000001</v>
      </c>
      <c r="P48" s="483" t="n">
        <v>1181.977</v>
      </c>
      <c r="Q48" s="483" t="n">
        <v>19.5</v>
      </c>
      <c r="R48" s="483" t="n">
        <v>0</v>
      </c>
      <c r="S48" s="484" t="n">
        <v>0</v>
      </c>
      <c r="T48" s="483" t="n">
        <v>0</v>
      </c>
    </row>
    <row customHeight="1" ht="12.8" r="49" s="349" spans="1:20">
      <c r="B49" s="348" t="n"/>
      <c r="C49" s="477" t="n"/>
      <c r="D49" s="477">
        <f>$D$17</f>
        <v/>
      </c>
      <c r="E49" s="485">
        <f>F49+L49</f>
        <v/>
      </c>
      <c r="F49" s="485">
        <f>SUM(G49:K49)</f>
        <v/>
      </c>
      <c r="G49" s="485" t="n">
        <v>10.575</v>
      </c>
      <c r="H49" s="485" t="n">
        <v>82.22</v>
      </c>
      <c r="I49" s="485" t="n">
        <v>1136.538</v>
      </c>
      <c r="J49" s="485" t="n">
        <v>16</v>
      </c>
      <c r="K49" s="485" t="n">
        <v>0</v>
      </c>
      <c r="L49" s="485">
        <f>SUM(M49:R49)</f>
        <v/>
      </c>
      <c r="M49" s="485" t="n">
        <v>2099.911</v>
      </c>
      <c r="N49" s="485" t="n">
        <v>960.072</v>
      </c>
      <c r="O49" s="485" t="n">
        <v>46.6</v>
      </c>
      <c r="P49" s="485" t="n">
        <v>851.867</v>
      </c>
      <c r="Q49" s="485" t="n">
        <v>10.6</v>
      </c>
      <c r="R49" s="485" t="n">
        <v>0</v>
      </c>
      <c r="S49" s="486" t="n">
        <v>0</v>
      </c>
      <c r="T49" s="485" t="n">
        <v>0</v>
      </c>
    </row>
    <row customHeight="1" ht="12.8" r="50" s="349" spans="1:20">
      <c r="B50" s="361" t="s">
        <v>109</v>
      </c>
      <c r="C50" s="481" t="s">
        <v>110</v>
      </c>
      <c r="D50" s="482">
        <f>$D$16</f>
        <v/>
      </c>
      <c r="E50" s="483">
        <f>F50+L50</f>
        <v/>
      </c>
      <c r="F50" s="483">
        <f>SUM(G50:K50)</f>
        <v/>
      </c>
      <c r="G50" s="483" t="n">
        <v>0.013399</v>
      </c>
      <c r="H50" s="483" t="n">
        <v>0.004</v>
      </c>
      <c r="I50" s="483" t="n">
        <v>8</v>
      </c>
      <c r="J50" s="483" t="n">
        <v>0</v>
      </c>
      <c r="K50" s="483" t="n">
        <v>0</v>
      </c>
      <c r="L50" s="483">
        <f>SUM(M50:R50)</f>
        <v/>
      </c>
      <c r="M50" s="483" t="n">
        <v>385.56</v>
      </c>
      <c r="N50" s="483" t="n">
        <v>588.799</v>
      </c>
      <c r="O50" s="483" t="n">
        <v>7</v>
      </c>
      <c r="P50" s="483" t="n">
        <v>73.998</v>
      </c>
      <c r="Q50" s="483" t="n">
        <v>0</v>
      </c>
      <c r="R50" s="483" t="n">
        <v>0</v>
      </c>
      <c r="S50" s="484" t="n">
        <v>0</v>
      </c>
      <c r="T50" s="483" t="n">
        <v>0</v>
      </c>
    </row>
    <row customHeight="1" ht="12.8" r="51" s="349" spans="1:20">
      <c r="B51" s="348" t="n"/>
      <c r="C51" s="477" t="n"/>
      <c r="D51" s="477">
        <f>$D$17</f>
        <v/>
      </c>
      <c r="E51" s="485">
        <f>F51+L51</f>
        <v/>
      </c>
      <c r="F51" s="485">
        <f>SUM(G51:K51)</f>
        <v/>
      </c>
      <c r="G51" s="485" t="n">
        <v>0.025</v>
      </c>
      <c r="H51" s="485" t="n">
        <v>0.139</v>
      </c>
      <c r="I51" s="485" t="n">
        <v>10</v>
      </c>
      <c r="J51" s="485" t="n">
        <v>0</v>
      </c>
      <c r="K51" s="485" t="n">
        <v>0</v>
      </c>
      <c r="L51" s="485">
        <f>SUM(M51:R51)</f>
        <v/>
      </c>
      <c r="M51" s="485" t="n">
        <v>298.82</v>
      </c>
      <c r="N51" s="485" t="n">
        <v>592.408</v>
      </c>
      <c r="O51" s="485" t="n">
        <v>0</v>
      </c>
      <c r="P51" s="485" t="n">
        <v>14.28</v>
      </c>
      <c r="Q51" s="485" t="n">
        <v>31</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1680.21</v>
      </c>
      <c r="N52" s="483" t="n">
        <v>1726.157353</v>
      </c>
      <c r="O52" s="483" t="n">
        <v>30.4</v>
      </c>
      <c r="P52" s="483" t="n">
        <v>181.2</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1607.86</v>
      </c>
      <c r="N53" s="485" t="n">
        <v>1890.991</v>
      </c>
      <c r="O53" s="485" t="n">
        <v>15</v>
      </c>
      <c r="P53" s="485" t="n">
        <v>212.5</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24.57</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24.57</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30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52</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130</v>
      </c>
      <c r="J58" s="483" t="n">
        <v>0</v>
      </c>
      <c r="K58" s="483" t="n">
        <v>0</v>
      </c>
      <c r="L58" s="483">
        <f>SUM(M58:R58)</f>
        <v/>
      </c>
      <c r="M58" s="483" t="n">
        <v>695.769</v>
      </c>
      <c r="N58" s="483" t="n">
        <v>472.068885</v>
      </c>
      <c r="O58" s="483" t="n">
        <v>156.8</v>
      </c>
      <c r="P58" s="483" t="n">
        <v>165.108143</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95</v>
      </c>
      <c r="J59" s="485" t="n">
        <v>0</v>
      </c>
      <c r="K59" s="485" t="n">
        <v>0</v>
      </c>
      <c r="L59" s="485">
        <f>SUM(M59:R59)</f>
        <v/>
      </c>
      <c r="M59" s="485" t="n">
        <v>827.8099999999999</v>
      </c>
      <c r="N59" s="485" t="n">
        <v>551.415</v>
      </c>
      <c r="O59" s="485" t="n">
        <v>162.7</v>
      </c>
      <c r="P59" s="485" t="n">
        <v>109.046</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25</v>
      </c>
      <c r="O60" s="483" t="n">
        <v>0</v>
      </c>
      <c r="P60" s="483" t="n">
        <v>51</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25</v>
      </c>
      <c r="O61" s="485" t="n">
        <v>0</v>
      </c>
      <c r="P61" s="485" t="n">
        <v>51</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50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64</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317.596</v>
      </c>
      <c r="N64" s="483" t="n">
        <v>979.6080000000001</v>
      </c>
      <c r="O64" s="483" t="n">
        <v>19.3</v>
      </c>
      <c r="P64" s="483" t="n">
        <v>46.3</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147.999</v>
      </c>
      <c r="N65" s="485" t="n">
        <v>651.433</v>
      </c>
      <c r="O65" s="485" t="n">
        <v>19.3</v>
      </c>
      <c r="P65" s="485" t="n">
        <v>57</v>
      </c>
      <c r="Q65" s="485" t="n">
        <v>14.691</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312.12</v>
      </c>
      <c r="N66" s="483" t="n">
        <v>298.16</v>
      </c>
      <c r="O66" s="483" t="n">
        <v>0</v>
      </c>
      <c r="P66" s="483" t="n">
        <v>28</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360.12</v>
      </c>
      <c r="N67" s="485" t="n">
        <v>348.36</v>
      </c>
      <c r="O67" s="485" t="n">
        <v>0</v>
      </c>
      <c r="P67" s="485" t="n">
        <v>169.5</v>
      </c>
      <c r="Q67" s="485" t="n">
        <v>0</v>
      </c>
      <c r="R67" s="485" t="n">
        <v>4.3</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11</v>
      </c>
      <c r="N68" s="483" t="n">
        <v>91.651962</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11</v>
      </c>
      <c r="N69" s="485" t="n">
        <v>92.999</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64.90000000000001</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1260.815</v>
      </c>
      <c r="H78" s="483" t="n">
        <v>2334.172</v>
      </c>
      <c r="I78" s="483" t="n">
        <v>0</v>
      </c>
      <c r="J78" s="483" t="n">
        <v>0</v>
      </c>
      <c r="K78" s="483" t="n">
        <v>0</v>
      </c>
      <c r="L78" s="483">
        <f>SUM(M78:R78)</f>
        <v/>
      </c>
      <c r="M78" s="483" t="n">
        <v>17</v>
      </c>
      <c r="N78" s="483" t="n">
        <v>162.107</v>
      </c>
      <c r="O78" s="483" t="n">
        <v>0</v>
      </c>
      <c r="P78" s="483" t="n">
        <v>203.3</v>
      </c>
      <c r="Q78" s="483" t="n">
        <v>0</v>
      </c>
      <c r="R78" s="483" t="n">
        <v>0</v>
      </c>
      <c r="S78" s="484" t="n">
        <v>0.223</v>
      </c>
      <c r="T78" s="483" t="n">
        <v>0.23</v>
      </c>
    </row>
    <row customHeight="1" ht="12.8" r="79" s="349" spans="1:20">
      <c r="B79" s="348" t="n"/>
      <c r="C79" s="477" t="n"/>
      <c r="D79" s="477">
        <f>$D$17</f>
        <v/>
      </c>
      <c r="E79" s="485">
        <f>F79+L79</f>
        <v/>
      </c>
      <c r="F79" s="485">
        <f>SUM(G79:K79)</f>
        <v/>
      </c>
      <c r="G79" s="485" t="n">
        <v>1178.321</v>
      </c>
      <c r="H79" s="485" t="n">
        <v>2224.927</v>
      </c>
      <c r="I79" s="485" t="n">
        <v>0</v>
      </c>
      <c r="J79" s="485" t="n">
        <v>0</v>
      </c>
      <c r="K79" s="485" t="n">
        <v>0</v>
      </c>
      <c r="L79" s="485">
        <f>SUM(M79:R79)</f>
        <v/>
      </c>
      <c r="M79" s="485" t="n">
        <v>16</v>
      </c>
      <c r="N79" s="485" t="n">
        <v>162.274</v>
      </c>
      <c r="O79" s="485" t="n">
        <v>0</v>
      </c>
      <c r="P79" s="485" t="n">
        <v>194.9</v>
      </c>
      <c r="Q79" s="485" t="n">
        <v>0</v>
      </c>
      <c r="R79" s="485" t="n">
        <v>0</v>
      </c>
      <c r="S79" s="486" t="n">
        <v>0.5660000000000001</v>
      </c>
      <c r="T79" s="485" t="n">
        <v>0.595</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282.6</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180.3</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1688.3791</v>
      </c>
      <c r="J84" s="483" t="n">
        <v>0</v>
      </c>
      <c r="K84" s="483" t="n">
        <v>0</v>
      </c>
      <c r="L84" s="483">
        <f>SUM(M84:R84)</f>
        <v/>
      </c>
      <c r="M84" s="483" t="n">
        <v>5006.2444</v>
      </c>
      <c r="N84" s="483" t="n">
        <v>1021.6369</v>
      </c>
      <c r="O84" s="483" t="n">
        <v>0</v>
      </c>
      <c r="P84" s="483" t="n">
        <v>981.4247</v>
      </c>
      <c r="Q84" s="483" t="n">
        <v>0</v>
      </c>
      <c r="R84" s="483" t="n">
        <v>0</v>
      </c>
      <c r="S84" s="484" t="n">
        <v>0</v>
      </c>
      <c r="T84" s="483" t="n">
        <v>0</v>
      </c>
    </row>
    <row customHeight="1" ht="12.8" r="85" s="349" spans="1:20">
      <c r="B85" s="348" t="n"/>
      <c r="C85" s="477" t="n"/>
      <c r="D85" s="477">
        <f>$D$17</f>
        <v/>
      </c>
      <c r="E85" s="485">
        <f>F85+L85</f>
        <v/>
      </c>
      <c r="F85" s="485">
        <f>SUM(G85:K85)</f>
        <v/>
      </c>
      <c r="G85" s="485" t="n">
        <v>58</v>
      </c>
      <c r="H85" s="485" t="n">
        <v>0</v>
      </c>
      <c r="I85" s="485" t="n">
        <v>802.1</v>
      </c>
      <c r="J85" s="485" t="n">
        <v>0</v>
      </c>
      <c r="K85" s="485" t="n">
        <v>0</v>
      </c>
      <c r="L85" s="485">
        <f>SUM(M85:R85)</f>
        <v/>
      </c>
      <c r="M85" s="485" t="n">
        <v>4064.464</v>
      </c>
      <c r="N85" s="485" t="n">
        <v>999.248</v>
      </c>
      <c r="O85" s="485" t="n">
        <v>0</v>
      </c>
      <c r="P85" s="485" t="n">
        <v>676.4</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2"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11897.2624</v>
      </c>
      <c r="G12" s="524" t="n">
        <v>9804.71361603</v>
      </c>
      <c r="H12" s="483" t="n">
        <v>43088.857455</v>
      </c>
      <c r="I12" s="483" t="n">
        <v>58194.369491</v>
      </c>
      <c r="J12" s="525" t="n">
        <v>18947.246079</v>
      </c>
      <c r="K12" s="524" t="n">
        <v>12852.098425</v>
      </c>
      <c r="L12" s="483" t="n">
        <v>12045.726074</v>
      </c>
      <c r="M12" s="483" t="n">
        <v>8534.961977000001</v>
      </c>
      <c r="N12" s="526" t="n">
        <v>1552.611342</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8994.873</v>
      </c>
      <c r="G13" s="529" t="n">
        <v>10915.012</v>
      </c>
      <c r="H13" s="530" t="n">
        <v>38752.93</v>
      </c>
      <c r="I13" s="530" t="n">
        <v>53539.705</v>
      </c>
      <c r="J13" s="531" t="n">
        <v>20899.977</v>
      </c>
      <c r="K13" s="529" t="n">
        <v>10397.725</v>
      </c>
      <c r="L13" s="530" t="n">
        <v>10314.982</v>
      </c>
      <c r="M13" s="530" t="n">
        <v>8295.5</v>
      </c>
      <c r="N13" s="532" t="n">
        <v>1760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8294.571599999999</v>
      </c>
      <c r="G14" s="524" t="n">
        <v>1871.672498</v>
      </c>
      <c r="H14" s="483" t="n">
        <v>36394.375978</v>
      </c>
      <c r="I14" s="483" t="n">
        <v>53078.271093</v>
      </c>
      <c r="J14" s="525" t="n">
        <v>16221.039834</v>
      </c>
      <c r="K14" s="524" t="n">
        <v>8439.752087999999</v>
      </c>
      <c r="L14" s="483" t="n">
        <v>9040.926950000001</v>
      </c>
      <c r="M14" s="483" t="n">
        <v>8327.993977</v>
      </c>
      <c r="N14" s="526" t="n">
        <v>1146.590342</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6062.057</v>
      </c>
      <c r="G15" s="529" t="n">
        <v>1981.749</v>
      </c>
      <c r="H15" s="530" t="n">
        <v>31307.69</v>
      </c>
      <c r="I15" s="530" t="n">
        <v>49923.89</v>
      </c>
      <c r="J15" s="531" t="n">
        <v>17764.346</v>
      </c>
      <c r="K15" s="529" t="n">
        <v>6184.286</v>
      </c>
      <c r="L15" s="530" t="n">
        <v>9130.255000000001</v>
      </c>
      <c r="M15" s="530" t="n">
        <v>8004.276</v>
      </c>
      <c r="N15" s="532" t="n">
        <v>1423.1</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184.7003</v>
      </c>
      <c r="G16" s="524" t="n">
        <v>280</v>
      </c>
      <c r="H16" s="483" t="n">
        <v>198</v>
      </c>
      <c r="I16" s="483" t="n">
        <v>0</v>
      </c>
      <c r="J16" s="525" t="n">
        <v>145</v>
      </c>
      <c r="K16" s="524" t="n">
        <v>92.9753</v>
      </c>
      <c r="L16" s="483" t="n">
        <v>1174.231667</v>
      </c>
      <c r="M16" s="483" t="n">
        <v>0</v>
      </c>
      <c r="N16" s="526" t="n">
        <v>95.09999999999999</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76.5</v>
      </c>
      <c r="G17" s="529" t="n">
        <v>280</v>
      </c>
      <c r="H17" s="530" t="n">
        <v>198</v>
      </c>
      <c r="I17" s="530" t="n">
        <v>0</v>
      </c>
      <c r="J17" s="531" t="n">
        <v>155</v>
      </c>
      <c r="K17" s="529" t="n">
        <v>156</v>
      </c>
      <c r="L17" s="530" t="n">
        <v>296.633</v>
      </c>
      <c r="M17" s="530" t="n">
        <v>0</v>
      </c>
      <c r="N17" s="532" t="n">
        <v>70.5</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315.7489</v>
      </c>
      <c r="G20" s="524" t="n">
        <v>0</v>
      </c>
      <c r="H20" s="483" t="n">
        <v>0</v>
      </c>
      <c r="I20" s="483" t="n">
        <v>0</v>
      </c>
      <c r="J20" s="525" t="n">
        <v>0</v>
      </c>
      <c r="K20" s="524" t="n">
        <v>178.0179</v>
      </c>
      <c r="L20" s="483" t="n">
        <v>0</v>
      </c>
      <c r="M20" s="483" t="n">
        <v>35.91</v>
      </c>
      <c r="N20" s="526" t="n">
        <v>101.821</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186.7</v>
      </c>
      <c r="G21" s="529" t="n">
        <v>0</v>
      </c>
      <c r="H21" s="530" t="n">
        <v>0</v>
      </c>
      <c r="I21" s="530" t="n">
        <v>0</v>
      </c>
      <c r="J21" s="531" t="n">
        <v>0</v>
      </c>
      <c r="K21" s="529" t="n">
        <v>122.6</v>
      </c>
      <c r="L21" s="530" t="n">
        <v>0</v>
      </c>
      <c r="M21" s="530" t="n">
        <v>0</v>
      </c>
      <c r="N21" s="532" t="n">
        <v>64.09999999999999</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4.14</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5.5</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63.43</v>
      </c>
      <c r="G24" s="524" t="n">
        <v>15</v>
      </c>
      <c r="H24" s="483" t="n">
        <v>30.9</v>
      </c>
      <c r="I24" s="483" t="n">
        <v>148.698</v>
      </c>
      <c r="J24" s="525" t="n">
        <v>77</v>
      </c>
      <c r="K24" s="524" t="n">
        <v>47.33</v>
      </c>
      <c r="L24" s="483" t="n">
        <v>0</v>
      </c>
      <c r="M24" s="483" t="n">
        <v>0</v>
      </c>
      <c r="N24" s="526" t="n">
        <v>16.1</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23.8</v>
      </c>
      <c r="G25" s="529" t="n">
        <v>34</v>
      </c>
      <c r="H25" s="530" t="n">
        <v>10.8</v>
      </c>
      <c r="I25" s="530" t="n">
        <v>201.731</v>
      </c>
      <c r="J25" s="531" t="n">
        <v>93</v>
      </c>
      <c r="K25" s="529" t="n">
        <v>0</v>
      </c>
      <c r="L25" s="530" t="n">
        <v>0</v>
      </c>
      <c r="M25" s="530" t="n">
        <v>0</v>
      </c>
      <c r="N25" s="532" t="n">
        <v>23.8</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811.692</v>
      </c>
      <c r="G26" s="524" t="n">
        <v>296.729</v>
      </c>
      <c r="H26" s="483" t="n">
        <v>1509.88</v>
      </c>
      <c r="I26" s="483" t="n">
        <v>1462.08</v>
      </c>
      <c r="J26" s="525" t="n">
        <v>1507.62</v>
      </c>
      <c r="K26" s="524" t="n">
        <v>1140.692</v>
      </c>
      <c r="L26" s="483" t="n">
        <v>16</v>
      </c>
      <c r="M26" s="483" t="n">
        <v>78</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418.315</v>
      </c>
      <c r="G27" s="529" t="n">
        <v>456.484</v>
      </c>
      <c r="H27" s="530" t="n">
        <v>1534.1</v>
      </c>
      <c r="I27" s="530" t="n">
        <v>1229.39</v>
      </c>
      <c r="J27" s="531" t="n">
        <v>1515.93</v>
      </c>
      <c r="K27" s="529" t="n">
        <v>689.115</v>
      </c>
      <c r="L27" s="530" t="n">
        <v>19</v>
      </c>
      <c r="M27" s="530" t="n">
        <v>183</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913.0719</v>
      </c>
      <c r="G30" s="524" t="n">
        <v>121.93</v>
      </c>
      <c r="H30" s="483" t="n">
        <v>11</v>
      </c>
      <c r="I30" s="483" t="n">
        <v>2144.757</v>
      </c>
      <c r="J30" s="525" t="n">
        <v>56.5</v>
      </c>
      <c r="K30" s="524" t="n">
        <v>913.0719</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1004.15</v>
      </c>
      <c r="G31" s="529" t="n">
        <v>259.8</v>
      </c>
      <c r="H31" s="530" t="n">
        <v>11</v>
      </c>
      <c r="I31" s="530" t="n">
        <v>635.6610000000001</v>
      </c>
      <c r="J31" s="531" t="n">
        <v>10</v>
      </c>
      <c r="K31" s="529" t="n">
        <v>1004.15</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105</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501.76</v>
      </c>
      <c r="H34" s="483" t="n">
        <v>925.228577</v>
      </c>
      <c r="I34" s="483" t="n">
        <v>610.621273</v>
      </c>
      <c r="J34" s="525" t="n">
        <v>0</v>
      </c>
      <c r="K34" s="524" t="n">
        <v>0.211537</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1040.2</v>
      </c>
      <c r="H35" s="530" t="n">
        <v>1137.667</v>
      </c>
      <c r="I35" s="530" t="n">
        <v>625.378</v>
      </c>
      <c r="J35" s="531" t="n">
        <v>0</v>
      </c>
      <c r="K35" s="529" t="n">
        <v>0.623</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12.3</v>
      </c>
      <c r="I36" s="483" t="n">
        <v>118.039</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13.5</v>
      </c>
      <c r="I37" s="530" t="n">
        <v>132.851</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3.2</v>
      </c>
      <c r="G40" s="524" t="n">
        <v>7.4</v>
      </c>
      <c r="H40" s="483" t="n">
        <v>0</v>
      </c>
      <c r="I40" s="483" t="n">
        <v>0</v>
      </c>
      <c r="J40" s="525" t="n">
        <v>10</v>
      </c>
      <c r="K40" s="524" t="n">
        <v>3.2</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7.140000000000001</v>
      </c>
      <c r="G41" s="529" t="n">
        <v>67.40000000000001</v>
      </c>
      <c r="H41" s="530" t="n">
        <v>0</v>
      </c>
      <c r="I41" s="530" t="n">
        <v>0</v>
      </c>
      <c r="J41" s="531" t="n">
        <v>78</v>
      </c>
      <c r="K41" s="529" t="n">
        <v>7.140000000000001</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252.492</v>
      </c>
      <c r="G44" s="524" t="n">
        <v>100</v>
      </c>
      <c r="H44" s="483" t="n">
        <v>0</v>
      </c>
      <c r="I44" s="483" t="n">
        <v>0</v>
      </c>
      <c r="J44" s="525" t="n">
        <v>0</v>
      </c>
      <c r="K44" s="524" t="n">
        <v>252.492</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250.581</v>
      </c>
      <c r="G45" s="529" t="n">
        <v>0</v>
      </c>
      <c r="H45" s="530" t="n">
        <v>0</v>
      </c>
      <c r="I45" s="530" t="n">
        <v>0</v>
      </c>
      <c r="J45" s="531" t="n">
        <v>0</v>
      </c>
      <c r="K45" s="529" t="n">
        <v>250.581</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67.96770000000001</v>
      </c>
      <c r="G46" s="524" t="n">
        <v>5111.01211803</v>
      </c>
      <c r="H46" s="483" t="n">
        <v>131.1304</v>
      </c>
      <c r="I46" s="483" t="n">
        <v>0.125</v>
      </c>
      <c r="J46" s="525" t="n">
        <v>25</v>
      </c>
      <c r="K46" s="524" t="n">
        <v>601.9677</v>
      </c>
      <c r="L46" s="483" t="n">
        <v>1326.5</v>
      </c>
      <c r="M46" s="483" t="n">
        <v>68</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68.133</v>
      </c>
      <c r="G47" s="529" t="n">
        <v>5278.81</v>
      </c>
      <c r="H47" s="530" t="n">
        <v>138</v>
      </c>
      <c r="I47" s="530" t="n">
        <v>0.591</v>
      </c>
      <c r="J47" s="531" t="n">
        <v>0</v>
      </c>
      <c r="K47" s="529" t="n">
        <v>572.133</v>
      </c>
      <c r="L47" s="530" t="n">
        <v>510</v>
      </c>
      <c r="M47" s="530" t="n">
        <v>72</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356.5</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289.469</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415</v>
      </c>
      <c r="H50" s="483" t="n">
        <v>50</v>
      </c>
      <c r="I50" s="483" t="n">
        <v>0</v>
      </c>
      <c r="J50" s="525" t="n">
        <v>0</v>
      </c>
      <c r="K50" s="524" t="n">
        <v>200</v>
      </c>
      <c r="L50" s="483" t="n">
        <v>285</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590</v>
      </c>
      <c r="H51" s="530" t="n">
        <v>0</v>
      </c>
      <c r="I51" s="530" t="n">
        <v>0</v>
      </c>
      <c r="J51" s="531" t="n">
        <v>125</v>
      </c>
      <c r="K51" s="529" t="n">
        <v>250</v>
      </c>
      <c r="L51" s="530" t="n">
        <v>173</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135.9394</v>
      </c>
      <c r="G54" s="524" t="n">
        <v>0</v>
      </c>
      <c r="H54" s="483" t="n">
        <v>8</v>
      </c>
      <c r="I54" s="483" t="n">
        <v>40</v>
      </c>
      <c r="J54" s="525" t="n">
        <v>0</v>
      </c>
      <c r="K54" s="524" t="n">
        <v>135.9394</v>
      </c>
      <c r="L54" s="483" t="n">
        <v>0</v>
      </c>
      <c r="M54" s="483" t="n">
        <v>25.058</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59</v>
      </c>
      <c r="G55" s="529" t="n">
        <v>0</v>
      </c>
      <c r="H55" s="530" t="n">
        <v>8</v>
      </c>
      <c r="I55" s="530" t="n">
        <v>40</v>
      </c>
      <c r="J55" s="531" t="n">
        <v>0</v>
      </c>
      <c r="K55" s="529" t="n">
        <v>59</v>
      </c>
      <c r="L55" s="530" t="n">
        <v>0</v>
      </c>
      <c r="M55" s="530" t="n">
        <v>11.984</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25</v>
      </c>
      <c r="H58" s="483" t="n">
        <v>0</v>
      </c>
      <c r="I58" s="483" t="n">
        <v>0</v>
      </c>
      <c r="J58" s="525" t="n">
        <v>0</v>
      </c>
      <c r="K58" s="524" t="n">
        <v>74</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25</v>
      </c>
      <c r="H59" s="530" t="n">
        <v>0</v>
      </c>
      <c r="I59" s="530" t="n">
        <v>0</v>
      </c>
      <c r="J59" s="531" t="n">
        <v>0</v>
      </c>
      <c r="K59" s="529" t="n">
        <v>98</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440</v>
      </c>
      <c r="H60" s="483" t="n">
        <v>1980.7615</v>
      </c>
      <c r="I60" s="483" t="n">
        <v>43</v>
      </c>
      <c r="J60" s="525" t="n">
        <v>111.2</v>
      </c>
      <c r="K60" s="524" t="n">
        <v>0</v>
      </c>
      <c r="L60" s="483" t="n">
        <v>52.64</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260</v>
      </c>
      <c r="H61" s="530" t="n">
        <v>2385.85</v>
      </c>
      <c r="I61" s="530" t="n">
        <v>166.846</v>
      </c>
      <c r="J61" s="531" t="n">
        <v>83</v>
      </c>
      <c r="K61" s="529" t="n">
        <v>0</v>
      </c>
      <c r="L61" s="530" t="n">
        <v>32.5</v>
      </c>
      <c r="M61" s="530" t="n">
        <v>24.24</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95.92</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93.2</v>
      </c>
      <c r="H69" s="530" t="n">
        <v>0</v>
      </c>
      <c r="I69" s="530" t="n">
        <v>20.1</v>
      </c>
      <c r="J69" s="531" t="n">
        <v>0</v>
      </c>
      <c r="K69" s="529" t="n">
        <v>15</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62.5</v>
      </c>
      <c r="G72" s="524" t="n">
        <v>0</v>
      </c>
      <c r="H72" s="483" t="n">
        <v>0</v>
      </c>
      <c r="I72" s="483" t="n">
        <v>0</v>
      </c>
      <c r="J72" s="525" t="n">
        <v>0</v>
      </c>
      <c r="K72" s="524" t="n">
        <v>62.5</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75</v>
      </c>
      <c r="G73" s="529" t="n">
        <v>0</v>
      </c>
      <c r="H73" s="530" t="n">
        <v>0</v>
      </c>
      <c r="I73" s="530" t="n">
        <v>0</v>
      </c>
      <c r="J73" s="531" t="n">
        <v>0</v>
      </c>
      <c r="K73" s="529" t="n">
        <v>75</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200.4272</v>
      </c>
      <c r="G74" s="524" t="n">
        <v>0</v>
      </c>
      <c r="H74" s="483" t="n">
        <v>1175.395043</v>
      </c>
      <c r="I74" s="483" t="n">
        <v>104.18</v>
      </c>
      <c r="J74" s="525" t="n">
        <v>0.8</v>
      </c>
      <c r="K74" s="524" t="n">
        <v>183.9272</v>
      </c>
      <c r="L74" s="483" t="n">
        <v>0</v>
      </c>
      <c r="M74" s="483" t="n">
        <v>0</v>
      </c>
      <c r="N74" s="526" t="n">
        <v>16.5</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72</v>
      </c>
      <c r="G75" s="529" t="n">
        <v>0</v>
      </c>
      <c r="H75" s="530" t="n">
        <v>1215.086</v>
      </c>
      <c r="I75" s="530" t="n">
        <v>100.9</v>
      </c>
      <c r="J75" s="531" t="n">
        <v>44.2</v>
      </c>
      <c r="K75" s="529" t="n">
        <v>60</v>
      </c>
      <c r="L75" s="530" t="n">
        <v>0</v>
      </c>
      <c r="M75" s="530" t="n">
        <v>0</v>
      </c>
      <c r="N75" s="532" t="n">
        <v>12</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148</v>
      </c>
      <c r="H76" s="483" t="n">
        <v>52</v>
      </c>
      <c r="I76" s="483" t="n">
        <v>80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133</v>
      </c>
      <c r="H77" s="530" t="n">
        <v>52</v>
      </c>
      <c r="I77" s="530" t="n">
        <v>80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73</v>
      </c>
      <c r="G78" s="524" t="n">
        <v>15.79</v>
      </c>
      <c r="H78" s="483" t="n">
        <v>494.956557</v>
      </c>
      <c r="I78" s="483" t="n">
        <v>23.418125</v>
      </c>
      <c r="J78" s="525" t="n">
        <v>58</v>
      </c>
      <c r="K78" s="524" t="n">
        <v>2.5</v>
      </c>
      <c r="L78" s="483" t="n">
        <v>150.427457</v>
      </c>
      <c r="M78" s="483" t="n">
        <v>0</v>
      </c>
      <c r="N78" s="526" t="n">
        <v>73</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55</v>
      </c>
      <c r="G79" s="529" t="n">
        <v>14.9</v>
      </c>
      <c r="H79" s="530" t="n">
        <v>626.537</v>
      </c>
      <c r="I79" s="530" t="n">
        <v>22.967</v>
      </c>
      <c r="J79" s="531" t="n">
        <v>35</v>
      </c>
      <c r="K79" s="529" t="n">
        <v>15.7</v>
      </c>
      <c r="L79" s="530" t="n">
        <v>153.594</v>
      </c>
      <c r="M79" s="530" t="n">
        <v>0</v>
      </c>
      <c r="N79" s="532" t="n">
        <v>55</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518.5214</v>
      </c>
      <c r="G80" s="524" t="n">
        <v>0</v>
      </c>
      <c r="H80" s="483" t="n">
        <v>114.9294</v>
      </c>
      <c r="I80" s="483" t="n">
        <v>337.04</v>
      </c>
      <c r="J80" s="525" t="n">
        <v>39.59</v>
      </c>
      <c r="K80" s="524" t="n">
        <v>518.5214</v>
      </c>
      <c r="L80" s="483" t="n">
        <v>0</v>
      </c>
      <c r="M80" s="483" t="n">
        <v>0</v>
      </c>
      <c r="N80" s="526" t="n">
        <v>103.5</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636.497</v>
      </c>
      <c r="G81" s="529" t="n">
        <v>0</v>
      </c>
      <c r="H81" s="530" t="n">
        <v>114.7</v>
      </c>
      <c r="I81" s="530" t="n">
        <v>353.9</v>
      </c>
      <c r="J81" s="531" t="n">
        <v>49.2</v>
      </c>
      <c r="K81" s="529" t="n">
        <v>636.497</v>
      </c>
      <c r="L81" s="530" t="n">
        <v>0</v>
      </c>
      <c r="M81" s="530" t="n">
        <v>0</v>
      </c>
      <c r="N81" s="532" t="n">
        <v>111.5</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3</v>
      </c>
      <c r="H84" s="483" t="n">
        <v>0</v>
      </c>
      <c r="I84" s="483" t="n">
        <v>0</v>
      </c>
      <c r="J84" s="525" t="n">
        <v>558.496245</v>
      </c>
      <c r="K84" s="524" t="n">
        <v>5</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6</v>
      </c>
      <c r="H85" s="530" t="n">
        <v>0</v>
      </c>
      <c r="I85" s="530" t="n">
        <v>0</v>
      </c>
      <c r="J85" s="531" t="n">
        <v>724.801</v>
      </c>
      <c r="K85" s="529" t="n">
        <v>201.9</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137</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222.5</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2"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1.9</v>
      </c>
      <c r="Q12" s="483" t="n">
        <v>0.23</v>
      </c>
      <c r="R12" s="483" t="n">
        <v>0</v>
      </c>
      <c r="S12" s="526" t="n">
        <v>0.03</v>
      </c>
      <c r="T12" s="522">
        <f>SUM(U12:X12)</f>
        <v/>
      </c>
      <c r="U12" s="483" t="n">
        <v>7</v>
      </c>
      <c r="V12" s="483" t="n">
        <v>0.175</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0.115</v>
      </c>
      <c r="R13" s="530" t="n">
        <v>0</v>
      </c>
      <c r="S13" s="532" t="n">
        <v>0</v>
      </c>
      <c r="T13" s="527">
        <f>SUM(U13:X13)</f>
        <v/>
      </c>
      <c r="U13" s="530" t="n">
        <v>0</v>
      </c>
      <c r="V13" s="530" t="n">
        <v>0.287</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1.9</v>
      </c>
      <c r="Q14" s="483" t="n">
        <v>0.23</v>
      </c>
      <c r="R14" s="483" t="n">
        <v>0</v>
      </c>
      <c r="S14" s="526" t="n">
        <v>0.03</v>
      </c>
      <c r="T14" s="522">
        <f>SUM(U14:X14)</f>
        <v/>
      </c>
      <c r="U14" s="483" t="n">
        <v>7</v>
      </c>
      <c r="V14" s="483" t="n">
        <v>0.175</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0.115</v>
      </c>
      <c r="R15" s="530" t="n">
        <v>0</v>
      </c>
      <c r="S15" s="532" t="n">
        <v>0</v>
      </c>
      <c r="T15" s="527">
        <f>SUM(U15:X15)</f>
        <v/>
      </c>
      <c r="U15" s="530" t="n">
        <v>0</v>
      </c>
      <c r="V15" s="530" t="n">
        <v>0.287</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landscape"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v>2832.599</v>
      </c>
      <c r="G12" s="483" t="n">
        <v>0</v>
      </c>
      <c r="H12" s="553" t="n">
        <v>1.9</v>
      </c>
      <c r="I12" s="554" t="n">
        <v>1.7</v>
      </c>
    </row>
    <row customHeight="1" ht="12.75" r="13" s="349" spans="1:13">
      <c r="B13" s="348" t="n"/>
      <c r="C13" s="438" t="n"/>
      <c r="D13" s="436">
        <f>"year "&amp;(AktJahr-1)</f>
        <v/>
      </c>
      <c r="E13" s="530">
        <f>SUM(F13:G13)</f>
        <v/>
      </c>
      <c r="F13" s="530" t="n">
        <v>2621.873</v>
      </c>
      <c r="G13" s="530" t="n">
        <v>0</v>
      </c>
      <c r="H13" s="555" t="n">
        <v>8.199999999999999</v>
      </c>
      <c r="I13" s="556" t="n">
        <v>21.40013</v>
      </c>
    </row>
    <row customHeight="1" ht="12.75" r="14" s="349" spans="1:13">
      <c r="B14" s="361" t="s">
        <v>77</v>
      </c>
      <c r="C14" s="481" t="s">
        <v>78</v>
      </c>
      <c r="D14" s="482">
        <f>$D$12</f>
        <v/>
      </c>
      <c r="E14" s="483">
        <f>SUM(F14:G14)</f>
        <v/>
      </c>
      <c r="F14" s="483" t="n">
        <v>590.7190000000001</v>
      </c>
      <c r="G14" s="483" t="n">
        <v>0</v>
      </c>
      <c r="H14" s="557" t="n">
        <v>0</v>
      </c>
      <c r="I14" s="558" t="n">
        <v>0</v>
      </c>
    </row>
    <row customHeight="1" ht="12.75" r="15" s="349" spans="1:13">
      <c r="B15" s="348" t="n"/>
      <c r="C15" s="438" t="n"/>
      <c r="D15" s="436">
        <f>$D$13</f>
        <v/>
      </c>
      <c r="E15" s="530">
        <f>SUM(F15:G15)</f>
        <v/>
      </c>
      <c r="F15" s="530" t="n">
        <v>561.958</v>
      </c>
      <c r="G15" s="530" t="n">
        <v>0</v>
      </c>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1.5</v>
      </c>
      <c r="G28" s="483" t="n">
        <v>0</v>
      </c>
      <c r="H28" s="557" t="n">
        <v>0</v>
      </c>
      <c r="I28" s="558" t="n">
        <v>0</v>
      </c>
    </row>
    <row customHeight="1" ht="12.75" r="29" s="349" spans="1:13">
      <c r="B29" s="348" t="n"/>
      <c r="C29" s="438" t="n"/>
      <c r="D29" s="436">
        <f>$D$13</f>
        <v/>
      </c>
      <c r="E29" s="530">
        <f>SUM(F29:G29)</f>
        <v/>
      </c>
      <c r="F29" s="530" t="n">
        <v>2.3</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76.72200000000001</v>
      </c>
      <c r="G42" s="483" t="n">
        <v>0</v>
      </c>
      <c r="H42" s="557" t="n">
        <v>0</v>
      </c>
      <c r="I42" s="558" t="n">
        <v>0</v>
      </c>
    </row>
    <row customHeight="1" ht="12.75" r="43" s="349" spans="1:13">
      <c r="B43" s="348" t="n"/>
      <c r="C43" s="438" t="n"/>
      <c r="D43" s="436">
        <f>$D$13</f>
        <v/>
      </c>
      <c r="E43" s="530">
        <f>SUM(F43:G43)</f>
        <v/>
      </c>
      <c r="F43" s="530" t="n">
        <v>116.226</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5.5</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35.354</v>
      </c>
      <c r="G110" s="483" t="n">
        <v>0</v>
      </c>
      <c r="H110" s="557" t="n">
        <v>0</v>
      </c>
      <c r="I110" s="558" t="n">
        <v>0</v>
      </c>
    </row>
    <row customHeight="1" ht="12.75" r="111" s="349" spans="1:13">
      <c r="B111" s="348" t="n"/>
      <c r="C111" s="438" t="n"/>
      <c r="D111" s="436">
        <f>$D$13</f>
        <v/>
      </c>
      <c r="E111" s="530">
        <f>SUM(F111:G111)</f>
        <v/>
      </c>
      <c r="F111" s="530" t="n">
        <v>36.022</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158.905</v>
      </c>
      <c r="G114" s="483" t="n">
        <v>0</v>
      </c>
      <c r="H114" s="557" t="n">
        <v>0</v>
      </c>
      <c r="I114" s="558" t="n">
        <v>0</v>
      </c>
    </row>
    <row customHeight="1" ht="12.75" r="115" s="349" spans="1:13">
      <c r="B115" s="348" t="n"/>
      <c r="C115" s="438" t="n"/>
      <c r="D115" s="436">
        <f>$D$13</f>
        <v/>
      </c>
      <c r="E115" s="530">
        <f>SUM(F115:G115)</f>
        <v/>
      </c>
      <c r="F115" s="530" t="n">
        <v>153.695</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11.6</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12.62</v>
      </c>
      <c r="G156" s="483" t="n">
        <v>0</v>
      </c>
      <c r="H156" s="557" t="n">
        <v>0</v>
      </c>
      <c r="I156" s="558" t="n">
        <v>0</v>
      </c>
    </row>
    <row customHeight="1" ht="12.75" r="157" s="349" spans="1:13">
      <c r="B157" s="348" t="n"/>
      <c r="C157" s="438" t="n"/>
      <c r="D157" s="436">
        <f>$D$13</f>
        <v/>
      </c>
      <c r="E157" s="530">
        <f>SUM(F157:G157)</f>
        <v/>
      </c>
      <c r="F157" s="530" t="n">
        <v>11.542</v>
      </c>
      <c r="G157" s="530" t="n">
        <v>0</v>
      </c>
      <c r="H157" s="557" t="n">
        <v>0</v>
      </c>
      <c r="I157" s="558" t="n">
        <v>0</v>
      </c>
    </row>
    <row customHeight="1" ht="12.75" r="158" s="349" spans="1:13">
      <c r="B158" s="348" t="s">
        <v>93</v>
      </c>
      <c r="C158" s="481" t="s">
        <v>94</v>
      </c>
      <c r="D158" s="482">
        <f>$D$12</f>
        <v/>
      </c>
      <c r="E158" s="483">
        <f>SUM(F158:G158)</f>
        <v/>
      </c>
      <c r="F158" s="483" t="n">
        <v>19.3</v>
      </c>
      <c r="G158" s="483" t="n">
        <v>0</v>
      </c>
      <c r="H158" s="557" t="n">
        <v>0</v>
      </c>
      <c r="I158" s="558" t="n">
        <v>0</v>
      </c>
    </row>
    <row customHeight="1" ht="12.75" r="159" s="349" spans="1:13">
      <c r="B159" s="348" t="n"/>
      <c r="C159" s="438" t="n"/>
      <c r="D159" s="436">
        <f>$D$13</f>
        <v/>
      </c>
      <c r="E159" s="530">
        <f>SUM(F159:G159)</f>
        <v/>
      </c>
      <c r="F159" s="530" t="n">
        <v>5.89</v>
      </c>
      <c r="G159" s="530" t="n">
        <v>0</v>
      </c>
      <c r="H159" s="557" t="n">
        <v>0</v>
      </c>
      <c r="I159" s="558" t="n">
        <v>0</v>
      </c>
    </row>
    <row customHeight="1" ht="12.75" r="160" s="349" spans="1:13">
      <c r="B160" s="348" t="s">
        <v>91</v>
      </c>
      <c r="C160" s="481" t="s">
        <v>92</v>
      </c>
      <c r="D160" s="482">
        <f>$D$12</f>
        <v/>
      </c>
      <c r="E160" s="483">
        <f>SUM(F160:G160)</f>
        <v/>
      </c>
      <c r="F160" s="483" t="n">
        <v>125.508</v>
      </c>
      <c r="G160" s="483" t="n">
        <v>0</v>
      </c>
      <c r="H160" s="557" t="n">
        <v>0</v>
      </c>
      <c r="I160" s="558" t="n">
        <v>0</v>
      </c>
    </row>
    <row customHeight="1" ht="12.75" r="161" s="349" spans="1:13">
      <c r="B161" s="348" t="n"/>
      <c r="C161" s="438" t="n"/>
      <c r="D161" s="436">
        <f>$D$13</f>
        <v/>
      </c>
      <c r="E161" s="530">
        <f>SUM(F161:G161)</f>
        <v/>
      </c>
      <c r="F161" s="530" t="n">
        <v>177.834</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127.5</v>
      </c>
      <c r="G182" s="483" t="n">
        <v>0</v>
      </c>
      <c r="H182" s="557" t="n">
        <v>0</v>
      </c>
      <c r="I182" s="558" t="n">
        <v>0</v>
      </c>
    </row>
    <row customHeight="1" ht="12.75" r="183" s="349" spans="1:13">
      <c r="B183" s="348" t="n"/>
      <c r="C183" s="438" t="n"/>
      <c r="D183" s="436">
        <f>$D$13</f>
        <v/>
      </c>
      <c r="E183" s="530">
        <f>SUM(F183:G183)</f>
        <v/>
      </c>
      <c r="F183" s="530" t="n">
        <v>42.4</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10.469</v>
      </c>
      <c r="G202" s="483" t="n">
        <v>0</v>
      </c>
      <c r="H202" s="557" t="n">
        <v>0</v>
      </c>
      <c r="I202" s="558" t="n">
        <v>0</v>
      </c>
    </row>
    <row customHeight="1" ht="12.75" r="203" s="349" spans="1:13">
      <c r="B203" s="348" t="n"/>
      <c r="C203" s="438" t="n"/>
      <c r="D203" s="436">
        <f>$D$13</f>
        <v/>
      </c>
      <c r="E203" s="530">
        <f>SUM(F203:G203)</f>
        <v/>
      </c>
      <c r="F203" s="530" t="n">
        <v>15.722</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622.222</v>
      </c>
      <c r="G234" s="483" t="n">
        <v>0</v>
      </c>
      <c r="H234" s="557" t="n">
        <v>0</v>
      </c>
      <c r="I234" s="558" t="n">
        <v>0</v>
      </c>
    </row>
    <row customHeight="1" ht="12.75" r="235" s="349" spans="1:13">
      <c r="B235" s="348" t="n"/>
      <c r="C235" s="438" t="n"/>
      <c r="D235" s="436">
        <f>$D$13</f>
        <v/>
      </c>
      <c r="E235" s="530">
        <f>SUM(F235:G235)</f>
        <v/>
      </c>
      <c r="F235" s="530" t="n">
        <v>539.6080000000001</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402.03</v>
      </c>
      <c r="G258" s="483" t="n">
        <v>0</v>
      </c>
      <c r="H258" s="557" t="n">
        <v>0</v>
      </c>
      <c r="I258" s="558" t="n">
        <v>0</v>
      </c>
    </row>
    <row customHeight="1" ht="12.75" r="259" s="349" spans="1:13">
      <c r="B259" s="348" t="n"/>
      <c r="C259" s="438" t="n"/>
      <c r="D259" s="436">
        <f>$D$13</f>
        <v/>
      </c>
      <c r="E259" s="530">
        <f>SUM(F259:G259)</f>
        <v/>
      </c>
      <c r="F259" s="530" t="n">
        <v>352.747</v>
      </c>
      <c r="G259" s="530" t="n">
        <v>0</v>
      </c>
      <c r="H259" s="557" t="n">
        <v>0</v>
      </c>
      <c r="I259" s="558" t="n">
        <v>0</v>
      </c>
    </row>
    <row customHeight="1" ht="12.75" r="260" s="349" spans="1:13">
      <c r="B260" s="348" t="s">
        <v>369</v>
      </c>
      <c r="C260" s="481" t="s">
        <v>370</v>
      </c>
      <c r="D260" s="482">
        <f>$D$12</f>
        <v/>
      </c>
      <c r="E260" s="483">
        <f>SUM(F260:G260)</f>
        <v/>
      </c>
      <c r="F260" s="483" t="n">
        <v>457.45</v>
      </c>
      <c r="G260" s="483" t="n">
        <v>0</v>
      </c>
      <c r="H260" s="557" t="n">
        <v>0</v>
      </c>
      <c r="I260" s="558" t="n">
        <v>0</v>
      </c>
    </row>
    <row customHeight="1" ht="12.75" r="261" s="349" spans="1:13">
      <c r="B261" s="348" t="n"/>
      <c r="C261" s="438" t="n"/>
      <c r="D261" s="436">
        <f>$D$13</f>
        <v/>
      </c>
      <c r="E261" s="530">
        <f>SUM(F261:G261)</f>
        <v/>
      </c>
      <c r="F261" s="530" t="n">
        <v>432.114</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2.115</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113.6</v>
      </c>
      <c r="G310" s="483" t="n">
        <v>0</v>
      </c>
      <c r="H310" s="557" t="n">
        <v>0</v>
      </c>
      <c r="I310" s="558" t="n">
        <v>0</v>
      </c>
    </row>
    <row customHeight="1" ht="12.75" r="311" s="349" spans="1:13">
      <c r="B311" s="348" t="n"/>
      <c r="C311" s="438" t="n"/>
      <c r="D311" s="436">
        <f>$D$13</f>
        <v/>
      </c>
      <c r="E311" s="530">
        <f>SUM(F311:G311)</f>
        <v/>
      </c>
      <c r="F311" s="530" t="n">
        <v>114.5</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56.2</v>
      </c>
      <c r="G356" s="483" t="n">
        <v>0</v>
      </c>
      <c r="H356" s="557" t="n">
        <v>0</v>
      </c>
      <c r="I356" s="558" t="n">
        <v>0</v>
      </c>
    </row>
    <row customHeight="1" ht="12.75" r="357" s="349" spans="1:13">
      <c r="B357" s="348" t="n"/>
      <c r="C357" s="438" t="n"/>
      <c r="D357" s="436">
        <f>$D$13</f>
        <v/>
      </c>
      <c r="E357" s="530">
        <f>SUM(F357:G357)</f>
        <v/>
      </c>
      <c r="F357" s="530" t="n">
        <v>31.7</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5.4</v>
      </c>
      <c r="G378" s="483" t="n">
        <v>0</v>
      </c>
      <c r="H378" s="557" t="n">
        <v>0</v>
      </c>
      <c r="I378" s="558" t="n">
        <v>0</v>
      </c>
    </row>
    <row customHeight="1" ht="12.75" r="379" s="349" spans="1:13">
      <c r="B379" s="348" t="n"/>
      <c r="C379" s="438" t="n"/>
      <c r="D379" s="436">
        <f>$D$13</f>
        <v/>
      </c>
      <c r="E379" s="530">
        <f>SUM(F379:G379)</f>
        <v/>
      </c>
      <c r="F379" s="530" t="n">
        <v>25.5</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v>527.5</v>
      </c>
      <c r="F12" s="568" t="n">
        <v>0</v>
      </c>
      <c r="G12" s="568" t="n">
        <v>0</v>
      </c>
      <c r="H12" s="348" t="n"/>
      <c r="I12" s="348" t="n"/>
    </row>
    <row customHeight="1" ht="12.75" r="13" s="349" spans="1:13">
      <c r="B13" s="348" t="n"/>
      <c r="C13" s="438" t="n"/>
      <c r="D13" s="436">
        <f>"year "&amp;(AktJahr-1)</f>
        <v/>
      </c>
      <c r="E13" s="569" t="n">
        <v>782.1</v>
      </c>
      <c r="F13" s="570" t="n">
        <v>0</v>
      </c>
      <c r="G13" s="570" t="n">
        <v>0</v>
      </c>
      <c r="H13" s="348" t="n"/>
      <c r="I13" s="348" t="n"/>
    </row>
    <row customHeight="1" ht="12.75" r="14" s="349" spans="1:13">
      <c r="B14" s="361" t="s">
        <v>77</v>
      </c>
      <c r="C14" s="481" t="s">
        <v>78</v>
      </c>
      <c r="D14" s="482">
        <f>$D$12</f>
        <v/>
      </c>
      <c r="E14" s="567" t="n">
        <v>108.6</v>
      </c>
      <c r="F14" s="571" t="n">
        <v>0</v>
      </c>
      <c r="G14" s="571" t="n">
        <v>0</v>
      </c>
      <c r="H14" s="348" t="n"/>
      <c r="I14" s="348" t="n"/>
    </row>
    <row customHeight="1" ht="12.8" r="15" s="349" spans="1:13">
      <c r="B15" s="348" t="n"/>
      <c r="C15" s="438" t="n"/>
      <c r="D15" s="436">
        <f>$D$13</f>
        <v/>
      </c>
      <c r="E15" s="569" t="n">
        <v>114.4</v>
      </c>
      <c r="F15" s="571" t="n">
        <v>0</v>
      </c>
      <c r="G15" s="571" t="n">
        <v>0</v>
      </c>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18.8</v>
      </c>
      <c r="F144" s="571" t="n">
        <v>0</v>
      </c>
      <c r="G144" s="571" t="n">
        <v>0</v>
      </c>
      <c r="H144" s="348" t="n"/>
      <c r="I144" s="348" t="n"/>
    </row>
    <row customHeight="1" ht="12.8" r="145" s="349" spans="1:13">
      <c r="B145" s="348" t="n"/>
      <c r="C145" s="438" t="n"/>
      <c r="D145" s="436">
        <f>$D$13</f>
        <v/>
      </c>
      <c r="E145" s="569" t="n">
        <v>31</v>
      </c>
      <c r="F145" s="572" t="n">
        <v>0</v>
      </c>
      <c r="G145" s="572" t="n">
        <v>0</v>
      </c>
      <c r="H145" s="348" t="n"/>
      <c r="I145" s="348" t="n"/>
    </row>
    <row customHeight="1" ht="12.8" r="146" s="349" spans="1:13">
      <c r="B146" s="361" t="s">
        <v>89</v>
      </c>
      <c r="C146" s="481" t="s">
        <v>90</v>
      </c>
      <c r="D146" s="482">
        <f>$D$12</f>
        <v/>
      </c>
      <c r="E146" s="567" t="n">
        <v>35.2</v>
      </c>
      <c r="F146" s="571" t="n">
        <v>0</v>
      </c>
      <c r="G146" s="571" t="n">
        <v>0</v>
      </c>
      <c r="H146" s="348" t="n"/>
      <c r="I146" s="348" t="n"/>
    </row>
    <row customHeight="1" ht="12.8" r="147" s="349" spans="1:13">
      <c r="B147" s="348" t="n"/>
      <c r="C147" s="438" t="n"/>
      <c r="D147" s="436">
        <f>$D$13</f>
        <v/>
      </c>
      <c r="E147" s="569" t="n">
        <v>78.40000000000001</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88.8</v>
      </c>
      <c r="F158" s="571" t="n">
        <v>0</v>
      </c>
      <c r="G158" s="571" t="n">
        <v>0</v>
      </c>
      <c r="H158" s="348" t="n"/>
      <c r="I158" s="348" t="n"/>
    </row>
    <row customHeight="1" ht="12.8" r="159" s="349" spans="1:13">
      <c r="B159" s="348" t="n"/>
      <c r="C159" s="438" t="n"/>
      <c r="D159" s="436">
        <f>$D$13</f>
        <v/>
      </c>
      <c r="E159" s="569" t="n">
        <v>171.2</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42.2</v>
      </c>
      <c r="F196" s="571" t="n">
        <v>0</v>
      </c>
      <c r="G196" s="571" t="n">
        <v>0</v>
      </c>
      <c r="H196" s="348" t="n"/>
      <c r="I196" s="348" t="n"/>
    </row>
    <row customHeight="1" ht="12.8" r="197" s="349" spans="1:13">
      <c r="B197" s="348" t="n"/>
      <c r="C197" s="438" t="n"/>
      <c r="D197" s="436">
        <f>$D$13</f>
        <v/>
      </c>
      <c r="E197" s="569" t="n">
        <v>78.5</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9.300000000000001</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233.9</v>
      </c>
      <c r="F414" s="571" t="n">
        <v>0</v>
      </c>
      <c r="G414" s="571" t="n">
        <v>0</v>
      </c>
      <c r="H414" s="348" t="n"/>
      <c r="I414" s="348" t="n"/>
    </row>
    <row customHeight="1" ht="12.8" r="415" s="349" spans="1:13">
      <c r="B415" s="348" t="n"/>
      <c r="C415" s="438" t="n"/>
      <c r="D415" s="436">
        <f>$D$13</f>
        <v/>
      </c>
      <c r="E415" s="569" t="n">
        <v>299.3</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11967.6795</v>
      </c>
      <c r="F13" s="483" t="n">
        <v>0</v>
      </c>
      <c r="G13" s="483" t="n">
        <v>1552.1</v>
      </c>
      <c r="H13" s="483" t="n">
        <v>378.5</v>
      </c>
      <c r="I13" s="526" t="n">
        <v>10415.5795</v>
      </c>
    </row>
    <row customHeight="1" ht="12.8" r="14" s="349" spans="1:9">
      <c r="B14" s="588" t="n"/>
      <c r="C14" s="436" t="n"/>
      <c r="D14" s="436">
        <f>"Jahr "&amp;(AktJahr-1)</f>
        <v/>
      </c>
      <c r="E14" s="527" t="n">
        <v>12424.3</v>
      </c>
      <c r="F14" s="530" t="n">
        <v>0</v>
      </c>
      <c r="G14" s="530" t="n">
        <v>1794.2</v>
      </c>
      <c r="H14" s="530" t="n">
        <v>437.2</v>
      </c>
      <c r="I14" s="532" t="n">
        <v>10630.1</v>
      </c>
    </row>
    <row customHeight="1" ht="12.8" r="15" s="349" spans="1:9">
      <c r="B15" s="588" t="s">
        <v>77</v>
      </c>
      <c r="C15" s="481" t="s">
        <v>78</v>
      </c>
      <c r="D15" s="482">
        <f>$D$13</f>
        <v/>
      </c>
      <c r="E15" s="522" t="n">
        <v>8209.2655</v>
      </c>
      <c r="F15" s="483" t="n">
        <v>0</v>
      </c>
      <c r="G15" s="483" t="n">
        <v>898.6</v>
      </c>
      <c r="H15" s="483" t="n">
        <v>31</v>
      </c>
      <c r="I15" s="526" t="n">
        <v>7310.6655</v>
      </c>
    </row>
    <row customHeight="1" ht="12.8" r="16" s="349" spans="1:9">
      <c r="B16" s="588" t="n"/>
      <c r="C16" s="436" t="n"/>
      <c r="D16" s="436">
        <f>$D$14</f>
        <v/>
      </c>
      <c r="E16" s="527" t="n">
        <v>9780.5</v>
      </c>
      <c r="F16" s="530" t="n">
        <v>0</v>
      </c>
      <c r="G16" s="530" t="n">
        <v>977</v>
      </c>
      <c r="H16" s="530" t="n">
        <v>0</v>
      </c>
      <c r="I16" s="532" t="n">
        <v>8803.5</v>
      </c>
    </row>
    <row customHeight="1" ht="12.8" r="17" s="349" spans="1:9">
      <c r="B17" s="589" t="s">
        <v>79</v>
      </c>
      <c r="C17" s="481" t="s">
        <v>80</v>
      </c>
      <c r="D17" s="482">
        <f>$D$13</f>
        <v/>
      </c>
      <c r="E17" s="522" t="n">
        <v>53</v>
      </c>
      <c r="F17" s="483" t="n">
        <v>0</v>
      </c>
      <c r="G17" s="483" t="n">
        <v>0</v>
      </c>
      <c r="H17" s="483" t="n">
        <v>0</v>
      </c>
      <c r="I17" s="526" t="n">
        <v>53</v>
      </c>
    </row>
    <row customHeight="1" ht="12.8" r="18" s="349" spans="1:9">
      <c r="B18" s="588" t="n"/>
      <c r="C18" s="436" t="n"/>
      <c r="D18" s="436">
        <f>$D$14</f>
        <v/>
      </c>
      <c r="E18" s="527" t="n">
        <v>53</v>
      </c>
      <c r="F18" s="530" t="n">
        <v>0</v>
      </c>
      <c r="G18" s="530" t="n">
        <v>0</v>
      </c>
      <c r="H18" s="530" t="n">
        <v>0</v>
      </c>
      <c r="I18" s="532" t="n">
        <v>53</v>
      </c>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v>43</v>
      </c>
      <c r="F22" s="530" t="n">
        <v>0</v>
      </c>
      <c r="G22" s="530" t="n">
        <v>0</v>
      </c>
      <c r="H22" s="530" t="n">
        <v>0</v>
      </c>
      <c r="I22" s="532" t="n">
        <v>43</v>
      </c>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v>110</v>
      </c>
      <c r="F25" s="483" t="n">
        <v>0</v>
      </c>
      <c r="G25" s="483" t="n">
        <v>10</v>
      </c>
      <c r="H25" s="483" t="n">
        <v>0</v>
      </c>
      <c r="I25" s="526" t="n">
        <v>100</v>
      </c>
    </row>
    <row customHeight="1" ht="12.8" r="26" s="349" spans="1:9">
      <c r="B26" s="588" t="n"/>
      <c r="C26" s="436" t="n"/>
      <c r="D26" s="436">
        <f>$D$14</f>
        <v/>
      </c>
      <c r="E26" s="527" t="n">
        <v>35</v>
      </c>
      <c r="F26" s="530" t="n">
        <v>0</v>
      </c>
      <c r="G26" s="530" t="n">
        <v>10</v>
      </c>
      <c r="H26" s="530" t="n">
        <v>0</v>
      </c>
      <c r="I26" s="532" t="n">
        <v>25</v>
      </c>
    </row>
    <row customHeight="1" ht="12.8" r="27" s="349" spans="1:9">
      <c r="B27" s="588" t="s">
        <v>89</v>
      </c>
      <c r="C27" s="481" t="s">
        <v>90</v>
      </c>
      <c r="D27" s="482">
        <f>$D$13</f>
        <v/>
      </c>
      <c r="E27" s="522" t="n">
        <v>478</v>
      </c>
      <c r="F27" s="483" t="n">
        <v>0</v>
      </c>
      <c r="G27" s="483" t="n">
        <v>0</v>
      </c>
      <c r="H27" s="483" t="n">
        <v>0</v>
      </c>
      <c r="I27" s="526" t="n">
        <v>478</v>
      </c>
    </row>
    <row customHeight="1" ht="12.8" r="28" s="349" spans="1:9">
      <c r="B28" s="588" t="n"/>
      <c r="C28" s="436" t="n"/>
      <c r="D28" s="436">
        <f>$D$14</f>
        <v/>
      </c>
      <c r="E28" s="527" t="n">
        <v>516</v>
      </c>
      <c r="F28" s="530" t="n">
        <v>0</v>
      </c>
      <c r="G28" s="530" t="n">
        <v>46</v>
      </c>
      <c r="H28" s="530" t="n">
        <v>0</v>
      </c>
      <c r="I28" s="532" t="n">
        <v>470</v>
      </c>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v>52</v>
      </c>
      <c r="F32" s="530" t="n">
        <v>0</v>
      </c>
      <c r="G32" s="530" t="n">
        <v>52</v>
      </c>
      <c r="H32" s="530" t="n">
        <v>0</v>
      </c>
      <c r="I32" s="532" t="n">
        <v>0</v>
      </c>
    </row>
    <row customHeight="1" ht="12.8" r="33" s="349" spans="1:9">
      <c r="B33" s="588" t="s">
        <v>95</v>
      </c>
      <c r="C33" s="481" t="s">
        <v>96</v>
      </c>
      <c r="D33" s="482">
        <f>$D$13</f>
        <v/>
      </c>
      <c r="E33" s="522" t="n">
        <v>115</v>
      </c>
      <c r="F33" s="483" t="n">
        <v>0</v>
      </c>
      <c r="G33" s="483" t="n">
        <v>75</v>
      </c>
      <c r="H33" s="483" t="n">
        <v>0</v>
      </c>
      <c r="I33" s="526" t="n">
        <v>40</v>
      </c>
    </row>
    <row customHeight="1" ht="12.8" r="34" s="349" spans="1:9">
      <c r="B34" s="588" t="n"/>
      <c r="C34" s="436" t="n"/>
      <c r="D34" s="436">
        <f>$D$14</f>
        <v/>
      </c>
      <c r="E34" s="527" t="n">
        <v>35</v>
      </c>
      <c r="F34" s="530" t="n">
        <v>0</v>
      </c>
      <c r="G34" s="530" t="n">
        <v>0</v>
      </c>
      <c r="H34" s="530" t="n">
        <v>0</v>
      </c>
      <c r="I34" s="532" t="n">
        <v>35</v>
      </c>
    </row>
    <row customHeight="1" ht="12.8" r="35" s="349" spans="1:9">
      <c r="B35" s="588" t="s">
        <v>97</v>
      </c>
      <c r="C35" s="481" t="s">
        <v>98</v>
      </c>
      <c r="D35" s="482">
        <f>$D$13</f>
        <v/>
      </c>
      <c r="E35" s="522" t="n">
        <v>348.5</v>
      </c>
      <c r="F35" s="483" t="n">
        <v>0</v>
      </c>
      <c r="G35" s="483" t="n">
        <v>78.5</v>
      </c>
      <c r="H35" s="483" t="n">
        <v>78.5</v>
      </c>
      <c r="I35" s="526" t="n">
        <v>270</v>
      </c>
    </row>
    <row customHeight="1" ht="12.8" r="36" s="349" spans="1:9">
      <c r="B36" s="588" t="n"/>
      <c r="C36" s="436" t="n"/>
      <c r="D36" s="436">
        <f>$D$14</f>
        <v/>
      </c>
      <c r="E36" s="527" t="n">
        <v>158.5</v>
      </c>
      <c r="F36" s="530" t="n">
        <v>0</v>
      </c>
      <c r="G36" s="530" t="n">
        <v>68.5</v>
      </c>
      <c r="H36" s="530" t="n">
        <v>68.5</v>
      </c>
      <c r="I36" s="532" t="n">
        <v>90</v>
      </c>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v>192</v>
      </c>
      <c r="F41" s="483" t="n">
        <v>0</v>
      </c>
      <c r="G41" s="483" t="n">
        <v>192</v>
      </c>
      <c r="H41" s="483" t="n">
        <v>0</v>
      </c>
      <c r="I41" s="526" t="n">
        <v>0</v>
      </c>
    </row>
    <row customHeight="1" ht="12.8" r="42" s="349" spans="1:9">
      <c r="B42" s="588" t="n"/>
      <c r="C42" s="436" t="n"/>
      <c r="D42" s="436">
        <f>$D$14</f>
        <v/>
      </c>
      <c r="E42" s="527" t="n">
        <v>152</v>
      </c>
      <c r="F42" s="530" t="n">
        <v>0</v>
      </c>
      <c r="G42" s="530" t="n">
        <v>152</v>
      </c>
      <c r="H42" s="530" t="n">
        <v>0</v>
      </c>
      <c r="I42" s="532" t="n">
        <v>0</v>
      </c>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v>374</v>
      </c>
      <c r="F45" s="483" t="n">
        <v>0</v>
      </c>
      <c r="G45" s="483" t="n">
        <v>20</v>
      </c>
      <c r="H45" s="483" t="n">
        <v>20</v>
      </c>
      <c r="I45" s="526" t="n">
        <v>354</v>
      </c>
    </row>
    <row customHeight="1" ht="12.8" r="46" s="349" spans="1:9">
      <c r="B46" s="588" t="n"/>
      <c r="C46" s="436" t="n"/>
      <c r="D46" s="436">
        <f>$D$14</f>
        <v/>
      </c>
      <c r="E46" s="527" t="n">
        <v>179</v>
      </c>
      <c r="F46" s="530" t="n">
        <v>0</v>
      </c>
      <c r="G46" s="530" t="n">
        <v>85</v>
      </c>
      <c r="H46" s="530" t="n">
        <v>0</v>
      </c>
      <c r="I46" s="532" t="n">
        <v>94</v>
      </c>
    </row>
    <row customHeight="1" ht="12.8" r="47" s="349" spans="1:9">
      <c r="B47" s="588" t="s">
        <v>109</v>
      </c>
      <c r="C47" s="481" t="s">
        <v>110</v>
      </c>
      <c r="D47" s="482">
        <f>$D$13</f>
        <v/>
      </c>
      <c r="E47" s="522" t="n">
        <v>462.414</v>
      </c>
      <c r="F47" s="483" t="n">
        <v>0</v>
      </c>
      <c r="G47" s="483" t="n">
        <v>0</v>
      </c>
      <c r="H47" s="483" t="n">
        <v>0</v>
      </c>
      <c r="I47" s="526" t="n">
        <v>462.414</v>
      </c>
    </row>
    <row customHeight="1" ht="12.8" r="48" s="349" spans="1:9">
      <c r="B48" s="588" t="n"/>
      <c r="C48" s="436" t="n"/>
      <c r="D48" s="436">
        <f>$D$14</f>
        <v/>
      </c>
      <c r="E48" s="527" t="n">
        <v>193</v>
      </c>
      <c r="F48" s="530" t="n">
        <v>0</v>
      </c>
      <c r="G48" s="530" t="n">
        <v>100</v>
      </c>
      <c r="H48" s="530" t="n">
        <v>100</v>
      </c>
      <c r="I48" s="532" t="n">
        <v>93</v>
      </c>
    </row>
    <row customHeight="1" ht="12.8" r="49" s="349" spans="1:9">
      <c r="B49" s="588" t="s">
        <v>111</v>
      </c>
      <c r="C49" s="481" t="s">
        <v>112</v>
      </c>
      <c r="D49" s="482">
        <f>$D$13</f>
        <v/>
      </c>
      <c r="E49" s="522" t="n">
        <v>83</v>
      </c>
      <c r="F49" s="483" t="n">
        <v>0</v>
      </c>
      <c r="G49" s="483" t="n">
        <v>0</v>
      </c>
      <c r="H49" s="483" t="n">
        <v>0</v>
      </c>
      <c r="I49" s="526" t="n">
        <v>83</v>
      </c>
    </row>
    <row customHeight="1" ht="12.8" r="50" s="349" spans="1:9">
      <c r="B50" s="588" t="n"/>
      <c r="C50" s="436" t="n"/>
      <c r="D50" s="436">
        <f>$D$14</f>
        <v/>
      </c>
      <c r="E50" s="527" t="n">
        <v>15</v>
      </c>
      <c r="F50" s="530" t="n">
        <v>0</v>
      </c>
      <c r="G50" s="530" t="n">
        <v>0</v>
      </c>
      <c r="H50" s="530" t="n">
        <v>0</v>
      </c>
      <c r="I50" s="532" t="n">
        <v>15</v>
      </c>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v>120</v>
      </c>
      <c r="F52" s="530" t="n">
        <v>0</v>
      </c>
      <c r="G52" s="530" t="n">
        <v>0</v>
      </c>
      <c r="H52" s="530" t="n">
        <v>0</v>
      </c>
      <c r="I52" s="532" t="n">
        <v>120</v>
      </c>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v>73</v>
      </c>
      <c r="F55" s="483" t="n">
        <v>0</v>
      </c>
      <c r="G55" s="483" t="n">
        <v>18</v>
      </c>
      <c r="H55" s="483" t="n">
        <v>18</v>
      </c>
      <c r="I55" s="526" t="n">
        <v>55</v>
      </c>
    </row>
    <row customHeight="1" ht="12.8" r="56" s="349" spans="1:9">
      <c r="B56" s="588" t="n"/>
      <c r="C56" s="436" t="n"/>
      <c r="D56" s="436">
        <f>$D$14</f>
        <v/>
      </c>
      <c r="E56" s="527" t="n">
        <v>25</v>
      </c>
      <c r="F56" s="530" t="n">
        <v>0</v>
      </c>
      <c r="G56" s="530" t="n">
        <v>0</v>
      </c>
      <c r="H56" s="530" t="n">
        <v>0</v>
      </c>
      <c r="I56" s="532" t="n">
        <v>25</v>
      </c>
    </row>
    <row customHeight="1" ht="12.8" r="57" s="349" spans="1:9">
      <c r="B57" s="588" t="s">
        <v>119</v>
      </c>
      <c r="C57" s="481" t="s">
        <v>120</v>
      </c>
      <c r="D57" s="482">
        <f>$D$13</f>
        <v/>
      </c>
      <c r="E57" s="522" t="n">
        <v>100</v>
      </c>
      <c r="F57" s="483" t="n">
        <v>0</v>
      </c>
      <c r="G57" s="483" t="n">
        <v>0</v>
      </c>
      <c r="H57" s="483" t="n">
        <v>0</v>
      </c>
      <c r="I57" s="526" t="n">
        <v>100</v>
      </c>
    </row>
    <row customHeight="1" ht="12.8" r="58" s="349" spans="1:9">
      <c r="B58" s="588" t="n"/>
      <c r="C58" s="436" t="n"/>
      <c r="D58" s="436">
        <f>$D$14</f>
        <v/>
      </c>
      <c r="E58" s="527" t="n">
        <v>10</v>
      </c>
      <c r="F58" s="530" t="n">
        <v>0</v>
      </c>
      <c r="G58" s="530" t="n">
        <v>0</v>
      </c>
      <c r="H58" s="530" t="n">
        <v>0</v>
      </c>
      <c r="I58" s="532" t="n">
        <v>10</v>
      </c>
    </row>
    <row customHeight="1" ht="12.8" r="59" s="349" spans="1:9">
      <c r="B59" s="588" t="s">
        <v>121</v>
      </c>
      <c r="C59" s="481" t="s">
        <v>122</v>
      </c>
      <c r="D59" s="482">
        <f>$D$13</f>
        <v/>
      </c>
      <c r="E59" s="522" t="n">
        <v>50</v>
      </c>
      <c r="F59" s="483" t="n">
        <v>0</v>
      </c>
      <c r="G59" s="483" t="n">
        <v>0</v>
      </c>
      <c r="H59" s="483" t="n">
        <v>0</v>
      </c>
      <c r="I59" s="526" t="n">
        <v>50</v>
      </c>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v>259</v>
      </c>
      <c r="F61" s="483" t="n">
        <v>0</v>
      </c>
      <c r="G61" s="483" t="n">
        <v>0</v>
      </c>
      <c r="H61" s="483" t="n">
        <v>0</v>
      </c>
      <c r="I61" s="526" t="n">
        <v>259</v>
      </c>
    </row>
    <row customHeight="1" ht="12.8" r="62" s="349" spans="1:9">
      <c r="B62" s="588" t="n"/>
      <c r="C62" s="436" t="n"/>
      <c r="D62" s="436">
        <f>$D$14</f>
        <v/>
      </c>
      <c r="E62" s="527" t="n">
        <v>245</v>
      </c>
      <c r="F62" s="530" t="n">
        <v>0</v>
      </c>
      <c r="G62" s="530" t="n">
        <v>0</v>
      </c>
      <c r="H62" s="530" t="n">
        <v>0</v>
      </c>
      <c r="I62" s="532" t="n">
        <v>245</v>
      </c>
    </row>
    <row customHeight="1" ht="12.8" r="63" s="349" spans="1:9">
      <c r="B63" s="588" t="s">
        <v>125</v>
      </c>
      <c r="C63" s="481" t="s">
        <v>126</v>
      </c>
      <c r="D63" s="482">
        <f>$D$13</f>
        <v/>
      </c>
      <c r="E63" s="522" t="n">
        <v>86.5</v>
      </c>
      <c r="F63" s="483" t="n">
        <v>0</v>
      </c>
      <c r="G63" s="483" t="n">
        <v>0</v>
      </c>
      <c r="H63" s="483" t="n">
        <v>0</v>
      </c>
      <c r="I63" s="526" t="n">
        <v>86.5</v>
      </c>
    </row>
    <row customHeight="1" ht="12.8" r="64" s="349" spans="1:9">
      <c r="B64" s="588" t="n"/>
      <c r="C64" s="436" t="n"/>
      <c r="D64" s="436">
        <f>$D$14</f>
        <v/>
      </c>
      <c r="E64" s="527" t="n">
        <v>86.5</v>
      </c>
      <c r="F64" s="530" t="n">
        <v>0</v>
      </c>
      <c r="G64" s="530" t="n">
        <v>0</v>
      </c>
      <c r="H64" s="530" t="n">
        <v>0</v>
      </c>
      <c r="I64" s="532" t="n">
        <v>86.5</v>
      </c>
    </row>
    <row customHeight="1" ht="12.8" r="65" s="349" spans="1:9">
      <c r="B65" s="588" t="s">
        <v>127</v>
      </c>
      <c r="C65" s="481" t="s">
        <v>128</v>
      </c>
      <c r="D65" s="482">
        <f>$D$13</f>
        <v/>
      </c>
      <c r="E65" s="522" t="n">
        <v>110</v>
      </c>
      <c r="F65" s="483" t="n">
        <v>0</v>
      </c>
      <c r="G65" s="483" t="n">
        <v>0</v>
      </c>
      <c r="H65" s="483" t="n">
        <v>0</v>
      </c>
      <c r="I65" s="526" t="n">
        <v>110</v>
      </c>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v>200</v>
      </c>
      <c r="F77" s="483" t="n">
        <v>0</v>
      </c>
      <c r="G77" s="483" t="n">
        <v>0</v>
      </c>
      <c r="H77" s="483" t="n">
        <v>0</v>
      </c>
      <c r="I77" s="526" t="n">
        <v>200</v>
      </c>
    </row>
    <row customHeight="1" ht="12.8" r="78" s="349" spans="1:9">
      <c r="B78" s="588" t="n"/>
      <c r="C78" s="436" t="n"/>
      <c r="D78" s="436">
        <f>$D$14</f>
        <v/>
      </c>
      <c r="E78" s="527" t="n">
        <v>195</v>
      </c>
      <c r="F78" s="530" t="n">
        <v>0</v>
      </c>
      <c r="G78" s="530" t="n">
        <v>0</v>
      </c>
      <c r="H78" s="530" t="n">
        <v>0</v>
      </c>
      <c r="I78" s="532" t="n">
        <v>195</v>
      </c>
    </row>
    <row customHeight="1" ht="12.8" r="79" s="349" spans="1:9">
      <c r="B79" s="588" t="s">
        <v>141</v>
      </c>
      <c r="C79" s="481" t="s">
        <v>142</v>
      </c>
      <c r="D79" s="482">
        <f>$D$13</f>
        <v/>
      </c>
      <c r="E79" s="522" t="n">
        <v>117</v>
      </c>
      <c r="F79" s="483" t="n">
        <v>0</v>
      </c>
      <c r="G79" s="483" t="n">
        <v>117</v>
      </c>
      <c r="H79" s="483" t="n">
        <v>88</v>
      </c>
      <c r="I79" s="526" t="n">
        <v>0</v>
      </c>
    </row>
    <row customHeight="1" ht="12.8" r="80" s="349" spans="1:9">
      <c r="B80" s="588" t="n"/>
      <c r="C80" s="436" t="n"/>
      <c r="D80" s="436">
        <f>$D$14</f>
        <v/>
      </c>
      <c r="E80" s="527" t="n">
        <v>87.09999999999999</v>
      </c>
      <c r="F80" s="530" t="n">
        <v>0</v>
      </c>
      <c r="G80" s="530" t="n">
        <v>46</v>
      </c>
      <c r="H80" s="530" t="n">
        <v>11</v>
      </c>
      <c r="I80" s="532" t="n">
        <v>41.1</v>
      </c>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496</v>
      </c>
      <c r="F85" s="483" t="n">
        <v>0</v>
      </c>
      <c r="G85" s="483" t="n">
        <v>143</v>
      </c>
      <c r="H85" s="483" t="n">
        <v>143</v>
      </c>
      <c r="I85" s="526" t="n">
        <v>353</v>
      </c>
    </row>
    <row customHeight="1" ht="12.8" r="86" s="349" spans="1:9">
      <c r="B86" s="588" t="n"/>
      <c r="C86" s="436" t="n"/>
      <c r="D86" s="436">
        <f>$D$14</f>
        <v/>
      </c>
      <c r="E86" s="527" t="n">
        <v>443.7</v>
      </c>
      <c r="F86" s="530" t="n">
        <v>0</v>
      </c>
      <c r="G86" s="530" t="n">
        <v>257.7</v>
      </c>
      <c r="H86" s="530" t="n">
        <v>257.7</v>
      </c>
      <c r="I86" s="532" t="n">
        <v>186</v>
      </c>
    </row>
    <row customHeight="1" ht="12.8" r="87" s="349" spans="1:9">
      <c r="B87" s="588" t="s">
        <v>149</v>
      </c>
      <c r="C87" s="481" t="s">
        <v>150</v>
      </c>
      <c r="D87" s="482">
        <f>$D$13</f>
        <v/>
      </c>
      <c r="E87" s="522" t="n">
        <v>51</v>
      </c>
      <c r="F87" s="483" t="n">
        <v>0</v>
      </c>
      <c r="G87" s="483" t="n">
        <v>0</v>
      </c>
      <c r="H87" s="483" t="n">
        <v>0</v>
      </c>
      <c r="I87" s="526" t="n">
        <v>51</v>
      </c>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2018-03-27T12:34:05Z</dcterms:modified>
  <cp:lastModifiedBy>Michel Buse</cp:lastModifiedBy>
  <cp:revision>12</cp:revision>
  <cp:lastPrinted>2015-06-07T12:17:25Z</cp:lastPrinted>
</cp:coreProperties>
</file>