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StTal!$B$2:$G$60</definedName>
    <definedName localSheetId="2" name="_xlnm.Print_Area">StTag!$B$2:$E$53</definedName>
    <definedName localSheetId="3" name="_xlnm.Print_Titles">StTdh!$9:$15</definedName>
    <definedName localSheetId="3" name="_xlnm.Print_Area">StTdh!$B$2:$T$92</definedName>
    <definedName localSheetId="4" name="_xlnm.Print_Titles">StTdo!$8:$11</definedName>
    <definedName localSheetId="4" name="_xlnm.Print_Area">StTdo!$B$2:$N$90</definedName>
    <definedName localSheetId="5" name="_xlnm.Print_Titles">StTdoR!$8:$11</definedName>
    <definedName localSheetId="5" name="_xlnm.Print_Area">StTdoR!$B$2:$X$91</definedName>
    <definedName localSheetId="6" name="_xlnm.Print_Titles">StTds!$8:$11</definedName>
    <definedName localSheetId="6" name="_xlnm.Print_Area">StTds!$B$2:$I$436</definedName>
    <definedName localSheetId="7" name="_xlnm.Print_Titles">StTdf!$9:$10</definedName>
    <definedName localSheetId="7" name="_xlnm.Print_Area">StTdf!$B$2:$G$436</definedName>
    <definedName localSheetId="8" name="_xlnm.Print_Titles">StTwh!$7:$12</definedName>
    <definedName localSheetId="8" name="_xlnm.Print_Area">StTwh!$B$2:$I$91</definedName>
    <definedName localSheetId="9" name="_xlnm.Print_Titles">StTwo!$7:$12</definedName>
    <definedName localSheetId="9" name="_xlnm.Print_Area">StTwo!$B$2:$H$91</definedName>
    <definedName localSheetId="10" name="_xlnm.Print_Titles">StTws!$7:$12</definedName>
    <definedName localSheetId="10" name="_xlnm.Print_Area">StTws!$B$2:$I$91</definedName>
    <definedName localSheetId="11" name="_xlnm.Print_Titles">StTwf!$7:$12</definedName>
    <definedName localSheetId="11" name="_xlnm.Print_Area">StTwf!$B$2:$I$91</definedName>
    <definedName localSheetId="12" name="_xlnm.Print_Area">StTk!$B$2:$E$108</definedName>
    <definedName localSheetId="13" name="_xlnm.Print_Area">Steuertabelle!$A$1:$A$1</definedName>
  </definedNames>
  <calcPr calcId="124519" fullCalcOnLoad="1" iterate="0" iterateCount="100" iterateDelta="0.001" refMode="A1"/>
</workbook>
</file>

<file path=xl/sharedStrings.xml><?xml version="1.0" encoding="utf-8"?>
<sst xmlns="http://schemas.openxmlformats.org/spreadsheetml/2006/main" uniqueCount="652">
  <si>
    <t>Verband deutscher Pfandbriefbanken e. V.</t>
  </si>
  <si>
    <t>Georgenstraße 21</t>
  </si>
  <si>
    <t>10117 Berlin</t>
  </si>
  <si>
    <t>Telefon: +49 30 20915 - 100</t>
  </si>
  <si>
    <t>Telefax: +49 30 20915 - 101</t>
  </si>
  <si>
    <t>E-Mail: info@pfandbrief.de</t>
  </si>
  <si>
    <t>Internet: www.pfandbrief.de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</si>
  <si>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</si>
  <si>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</si>
  <si>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</si>
  <si>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</si>
  <si>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</si>
  <si>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</si>
  <si>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</si>
  <si>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</si>
  <si>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</si>
  <si>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</si>
  <si>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</si>
  <si>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</si>
  <si>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</si>
  <si>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</si>
  <si>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</si>
  <si>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</si>
  <si>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</si>
  <si>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</si>
  <si>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</si>
  <si>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</si>
  <si>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</si>
  <si>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</si>
  <si>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</si>
  <si>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</si>
  <si>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</si>
  <si>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</si>
  <si>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</si>
  <si>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</si>
  <si>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</si>
  <si>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</si>
  <si>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</si>
  <si>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</si>
  <si>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</si>
  <si>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</si>
  <si>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</si>
  <si>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</si>
  <si>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</si>
  <si>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</si>
  <si>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</si>
  <si>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</si>
  <si>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</si>
  <si>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</si>
  <si>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</si>
  <si>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</si>
  <si>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</si>
  <si>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</si>
  <si>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</si>
  <si>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</si>
  <si>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</si>
  <si>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</si>
  <si>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</si>
  <si>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</si>
  <si>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</si>
  <si>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</si>
  <si>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</si>
  <si>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</si>
  <si>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</si>
  <si>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</si>
  <si>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</si>
  <si>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</si>
  <si>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</si>
  <si>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</si>
  <si>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</si>
  <si>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</si>
  <si>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</si>
  <si>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</si>
  <si>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</si>
  <si>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</si>
  <si>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</si>
  <si>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</si>
  <si>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</si>
  <si>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</si>
  <si>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</si>
  <si>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Belgien</t>
  </si>
  <si>
    <t>BG</t>
  </si>
  <si>
    <t>Bulgarien</t>
  </si>
  <si>
    <t>DK</t>
  </si>
  <si>
    <t>Dänemark</t>
  </si>
  <si>
    <t>EE</t>
  </si>
  <si>
    <t>Estland</t>
  </si>
  <si>
    <t>FI</t>
  </si>
  <si>
    <t>Finnland</t>
  </si>
  <si>
    <t>FR</t>
  </si>
  <si>
    <t>Frankreich</t>
  </si>
  <si>
    <t>GR</t>
  </si>
  <si>
    <t>Griechenland</t>
  </si>
  <si>
    <t>GB</t>
  </si>
  <si>
    <t>Großbritannien</t>
  </si>
  <si>
    <t>IE</t>
  </si>
  <si>
    <t>Irland</t>
  </si>
  <si>
    <t>IT</t>
  </si>
  <si>
    <t>Italien</t>
  </si>
  <si>
    <t>LV</t>
  </si>
  <si>
    <t>Lettland</t>
  </si>
  <si>
    <t>LT</t>
  </si>
  <si>
    <t>Litauen</t>
  </si>
  <si>
    <t>LU</t>
  </si>
  <si>
    <t>Luxemburg</t>
  </si>
  <si>
    <t>MT</t>
  </si>
  <si>
    <t>Malta</t>
  </si>
  <si>
    <t>NL</t>
  </si>
  <si>
    <t>Niederlande</t>
  </si>
  <si>
    <t>AT</t>
  </si>
  <si>
    <t>Österreich</t>
  </si>
  <si>
    <t>PL</t>
  </si>
  <si>
    <t>Polen</t>
  </si>
  <si>
    <t>PT</t>
  </si>
  <si>
    <t>Portugal</t>
  </si>
  <si>
    <t>RO</t>
  </si>
  <si>
    <t>Rumänien</t>
  </si>
  <si>
    <t>SE</t>
  </si>
  <si>
    <t>Schweden</t>
  </si>
  <si>
    <t>SK</t>
  </si>
  <si>
    <t>Slowakei</t>
  </si>
  <si>
    <t>SI</t>
  </si>
  <si>
    <t>Slowenien</t>
  </si>
  <si>
    <t>ES</t>
  </si>
  <si>
    <t>Spanien</t>
  </si>
  <si>
    <t>CZ</t>
  </si>
  <si>
    <t>Tschechien</t>
  </si>
  <si>
    <t>HU</t>
  </si>
  <si>
    <t>Ungarn</t>
  </si>
  <si>
    <t>CY</t>
  </si>
  <si>
    <t>Zypern</t>
  </si>
  <si>
    <t>IS</t>
  </si>
  <si>
    <t>Island</t>
  </si>
  <si>
    <t>LI</t>
  </si>
  <si>
    <t>Liechtenstein</t>
  </si>
  <si>
    <t>NO</t>
  </si>
  <si>
    <t>Norwegen</t>
  </si>
  <si>
    <t>CH</t>
  </si>
  <si>
    <t>Schweiz</t>
  </si>
  <si>
    <t>JP</t>
  </si>
  <si>
    <t>Japan</t>
  </si>
  <si>
    <t>CA</t>
  </si>
  <si>
    <t>Kanada</t>
  </si>
  <si>
    <t>US</t>
  </si>
  <si>
    <t>USA</t>
  </si>
  <si>
    <t>$c</t>
  </si>
  <si>
    <t>sonstige OECD-Staaten</t>
  </si>
  <si>
    <t>$i</t>
  </si>
  <si>
    <t>EU-Institutionen</t>
  </si>
  <si>
    <t>$u</t>
  </si>
  <si>
    <t>übrige Staaten/Institutionen</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</si>
  <si>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</si>
  <si>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</si>
  <si>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</si>
  <si>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</si>
  <si>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</si>
  <si>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</si>
  <si>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</si>
  <si>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</si>
  <si>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</si>
  <si>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</si>
  <si>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</si>
  <si>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</si>
  <si>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</si>
  <si>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</si>
  <si>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</si>
  <si>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</si>
  <si>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</si>
  <si>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</si>
  <si>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</si>
  <si>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</si>
  <si>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</si>
  <si>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</si>
  <si>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</si>
  <si>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</si>
  <si>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</si>
  <si>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</si>
  <si>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</si>
  <si>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</si>
  <si>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</si>
  <si>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</si>
  <si>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</si>
  <si>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</si>
  <si>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</si>
  <si>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</si>
  <si>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</si>
  <si>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</si>
  <si>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</si>
  <si>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</si>
  <si>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</si>
  <si>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</si>
  <si>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</si>
  <si>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</si>
  <si>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</si>
  <si>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</si>
  <si>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</si>
  <si>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</si>
  <si>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</si>
  <si>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</si>
  <si>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</si>
  <si>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</si>
  <si>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</si>
  <si>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</si>
  <si>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</si>
  <si>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</si>
  <si>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</si>
  <si>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</si>
  <si>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</si>
  <si>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</si>
  <si>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</si>
  <si>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</si>
  <si>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</si>
  <si>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</si>
  <si>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</si>
  <si>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</si>
  <si>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</si>
  <si>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</si>
  <si>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</si>
  <si>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</si>
  <si>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</si>
  <si>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</si>
  <si>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</si>
  <si>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</si>
  <si>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</si>
  <si>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</si>
  <si>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</si>
  <si>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</si>
  <si>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</si>
  <si>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</si>
  <si>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</si>
  <si>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</si>
  <si>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</si>
  <si>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</si>
  <si>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</si>
  <si>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</si>
  <si>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</si>
  <si>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</si>
  <si>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</si>
  <si>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</si>
  <si>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</si>
  <si>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</si>
  <si>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</si>
  <si>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</si>
  <si>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</si>
  <si>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</si>
  <si>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</si>
  <si>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</si>
  <si>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</si>
  <si>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</si>
  <si>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</si>
  <si>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</si>
  <si>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</si>
  <si>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</si>
  <si>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</si>
  <si>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</si>
  <si>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</si>
  <si>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</si>
  <si>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</si>
  <si>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</si>
  <si>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</si>
  <si>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</si>
  <si>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</si>
  <si>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</si>
  <si>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</si>
  <si>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</si>
  <si>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</si>
  <si>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</si>
  <si>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</si>
  <si>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</si>
  <si>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</si>
  <si>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</si>
  <si>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</si>
  <si>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</si>
  <si>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</si>
  <si>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</si>
  <si>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</si>
  <si>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</si>
  <si>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</si>
  <si>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</si>
  <si>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</si>
  <si>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</si>
  <si>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</si>
  <si>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</si>
  <si>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</si>
  <si>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</si>
  <si>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</si>
  <si>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</si>
  <si>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</si>
  <si>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</si>
  <si>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</si>
  <si>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</si>
  <si>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</si>
  <si>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</si>
  <si>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</si>
  <si>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</si>
  <si>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</si>
  <si>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</si>
  <si>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</si>
  <si>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</si>
  <si>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</si>
  <si>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</si>
  <si>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</si>
  <si>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</si>
  <si>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</si>
  <si>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</si>
  <si>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</si>
  <si>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</si>
  <si>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</si>
  <si>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</si>
  <si>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</si>
  <si>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</si>
  <si>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</si>
  <si>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</si>
  <si>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</si>
  <si>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</si>
  <si>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</si>
  <si>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</si>
  <si>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</si>
  <si>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</si>
  <si>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</si>
  <si>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</si>
  <si>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</si>
  <si>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</si>
  <si>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</si>
  <si>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</si>
  <si>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</si>
  <si>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</si>
  <si>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</si>
  <si>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</si>
  <si>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</si>
  <si>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</si>
  <si>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</si>
  <si>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</si>
  <si>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</si>
  <si>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</si>
  <si>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</si>
  <si>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</si>
  <si>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</si>
  <si>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</si>
  <si>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</si>
  <si>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</si>
  <si>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</si>
  <si>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</si>
  <si>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</si>
  <si>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</si>
  <si>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</si>
  <si>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</si>
  <si>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</si>
  <si>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</si>
  <si>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</si>
  <si>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</si>
  <si>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</si>
  <si>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</si>
  <si>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</si>
  <si>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</si>
  <si>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</si>
  <si>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</si>
  <si>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</si>
  <si>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</si>
  <si>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</si>
  <si>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</si>
  <si>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</si>
  <si>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</si>
  <si>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</si>
  <si>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</si>
  <si>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</si>
  <si>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</si>
  <si>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</si>
  <si>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</si>
  <si>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</si>
  <si>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</si>
  <si>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</si>
  <si>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</si>
  <si>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</si>
  <si>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</si>
  <si>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</si>
  <si>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</si>
  <si>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</si>
  <si>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</si>
  <si>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</si>
  <si>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</si>
  <si>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</si>
  <si>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</si>
  <si>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</si>
  <si>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</si>
  <si>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</si>
  <si>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</si>
  <si>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</si>
  <si>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</si>
  <si>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</si>
  <si>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</si>
  <si>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</si>
  <si>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</si>
  <si>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</si>
  <si>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</si>
  <si>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</si>
  <si>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</si>
  <si>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</si>
  <si>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</si>
  <si>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</si>
  <si>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</si>
  <si>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</si>
  <si>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</si>
  <si>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</si>
  <si>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</si>
  <si>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</si>
  <si>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</si>
  <si>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</si>
  <si>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</si>
  <si>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</si>
  <si>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</si>
  <si>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</si>
  <si>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</si>
  <si>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</si>
  <si>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</si>
  <si>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</si>
  <si>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</si>
  <si>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</si>
  <si>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</si>
  <si>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</si>
  <si>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</si>
  <si>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</si>
  <si>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</si>
  <si>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</si>
  <si>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</si>
  <si>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</si>
  <si>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</si>
  <si>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</si>
  <si>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</si>
  <si>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</si>
  <si>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</si>
  <si>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</si>
  <si>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</si>
  <si>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</si>
  <si>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</si>
  <si>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</si>
  <si>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</si>
  <si>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</si>
  <si>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</si>
  <si>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</si>
  <si>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</si>
  <si>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</si>
  <si>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</si>
  <si>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</si>
  <si>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</si>
  <si>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</si>
  <si>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</si>
  <si>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</si>
  <si>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</si>
  <si>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</si>
  <si>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</si>
  <si>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</si>
  <si>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</si>
  <si>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</si>
  <si>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</si>
  <si>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</si>
  <si>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</si>
  <si>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</si>
  <si>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</si>
  <si>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</si>
  <si>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</si>
  <si>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</si>
  <si>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</si>
  <si>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</si>
  <si>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</si>
  <si>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</si>
  <si>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</si>
  <si>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</si>
  <si>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</si>
  <si>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</si>
  <si>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</si>
  <si>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</si>
  <si>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</si>
  <si>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</si>
  <si>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</si>
  <si>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</si>
  <si>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</si>
  <si>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</si>
  <si>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</si>
  <si>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</si>
  <si>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</si>
  <si>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</si>
  <si>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</si>
  <si>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</si>
  <si>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</si>
  <si>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</si>
  <si>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</si>
  <si>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</si>
  <si>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</si>
  <si>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</si>
  <si>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</si>
  <si>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</si>
  <si>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</si>
  <si>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</si>
  <si>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</si>
  <si>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</si>
  <si>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</si>
  <si>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</si>
  <si>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</si>
  <si>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</si>
  <si>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</si>
  <si>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</si>
  <si>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</si>
  <si>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</si>
  <si>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</si>
  <si>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</si>
  <si>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</si>
  <si>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</si>
  <si>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</si>
  <si>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</si>
  <si>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</si>
  <si>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</si>
  <si>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</si>
  <si>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</si>
  <si>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</si>
  <si>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</si>
  <si>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</si>
  <si>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</si>
  <si>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</si>
  <si>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</si>
  <si>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</si>
  <si>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</si>
  <si>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</si>
  <si>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</si>
  <si>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</si>
  <si>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</si>
  <si>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</si>
  <si>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</si>
  <si>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</si>
  <si>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</si>
  <si>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</si>
  <si>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</si>
  <si>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</si>
  <si>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</si>
  <si>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</si>
  <si>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</si>
  <si>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</si>
  <si>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</si>
  <si>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</si>
  <si>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</si>
  <si>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</si>
  <si>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</si>
  <si>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</si>
  <si>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</si>
  <si>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</si>
  <si>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</si>
  <si>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</si>
  <si>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</si>
  <si>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</si>
  <si>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</si>
  <si>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</si>
  <si>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</si>
  <si>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</si>
  <si>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</si>
  <si>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</si>
  <si>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</si>
  <si>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</si>
  <si>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</si>
  <si>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</si>
  <si>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</si>
  <si>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</si>
  <si>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</si>
  <si>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</si>
  <si>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</si>
  <si>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</si>
  <si>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</si>
  <si>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</si>
  <si>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</si>
  <si>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</si>
  <si>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</si>
  <si>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</si>
  <si>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</si>
  <si>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</si>
  <si>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</si>
  <si>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</si>
  <si>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</si>
  <si>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</si>
  <si>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</si>
  <si>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</si>
  <si>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</si>
  <si>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</si>
  <si>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</si>
  <si>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</si>
  <si>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</si>
  <si>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</si>
  <si>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</si>
  <si>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</si>
  <si>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05.11.2018</t>
  </si>
  <si>
    <t>StatistikNr</t>
  </si>
  <si>
    <t>vdp-Statistik TvExt gem. § 28 PfandBG</t>
  </si>
  <si>
    <t>(Stand/Version)</t>
  </si>
  <si>
    <t>AktJahr</t>
  </si>
  <si>
    <t>StatistikBez</t>
  </si>
  <si>
    <t>Angaben gemäß Transparenzvorschriften</t>
  </si>
  <si>
    <t>MapVersDat</t>
  </si>
  <si>
    <t>20.07.2016</t>
  </si>
  <si>
    <t>AktMonat</t>
  </si>
  <si>
    <t>ErstelltAm</t>
  </si>
  <si>
    <t>MapVersNr</t>
  </si>
  <si>
    <t>3.10</t>
  </si>
  <si>
    <t>Datenart</t>
  </si>
  <si>
    <t>Leer</t>
  </si>
  <si>
    <t>-</t>
  </si>
  <si>
    <t>MapArt</t>
  </si>
  <si>
    <t>Mappenart (Intern)</t>
  </si>
  <si>
    <t>Institut</t>
  </si>
  <si>
    <t>vdp</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</si>
  <si>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</si>
  <si>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</si>
  <si>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</si>
  <si>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</si>
  <si>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</si>
  <si>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</si>
  <si>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</si>
  <si>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</si>
  <si>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</si>
  <si>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</si>
  <si>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</si>
  <si>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</si>
  <si>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</si>
  <si>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</si>
  <si>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</si>
  <si>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</si>
  <si>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</si>
  <si>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</si>
  <si>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</si>
  <si>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</si>
  <si>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</si>
  <si>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</si>
  <si>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</si>
  <si>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</si>
  <si>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</si>
  <si>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</si>
  <si>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</si>
  <si>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T</t>
  </si>
  <si>
    <t>FnRwbBerH</t>
  </si>
  <si>
    <t>SdDezStellen</t>
  </si>
  <si>
    <t>FnRwbBerO</t>
  </si>
  <si>
    <t>KzKomprimierung</t>
  </si>
  <si>
    <t>FnRwbBerS</t>
  </si>
  <si>
    <t>KzMitBuLand</t>
  </si>
  <si>
    <t>FnRwbBerF</t>
  </si>
  <si>
    <t>KzRbwBerH</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</si>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</sst>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3381375" cy="13335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211495.59</v>
      </c>
      <c r="E21" s="377" t="n">
        <v>196525.563</v>
      </c>
      <c r="F21" s="376" t="n">
        <v>220957.33632081</v>
      </c>
      <c r="G21" s="377" t="n">
        <v>208361.79662</v>
      </c>
      <c r="H21" s="376" t="n">
        <v>204947.88908302</v>
      </c>
      <c r="I21" s="377" t="n">
        <v>193493.591123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1.7</v>
      </c>
      <c r="G22" s="381" t="n">
        <v>3.4</v>
      </c>
      <c r="H22" s="380" t="n">
        <v>-3.3</v>
      </c>
      <c r="I22" s="381" t="n">
        <v>-3.5</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266024.09852721</v>
      </c>
      <c r="E23" s="385" t="n">
        <v>258020.603857</v>
      </c>
      <c r="F23" s="384" t="n">
        <v>287749.54023442</v>
      </c>
      <c r="G23" s="385" t="n">
        <v>282474.82723</v>
      </c>
      <c r="H23" s="384" t="n">
        <v>263010.71093436</v>
      </c>
      <c r="I23" s="385" t="n">
        <v>258092.255746</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176.2</v>
      </c>
      <c r="E24" s="389" t="n">
        <v>159.4</v>
      </c>
      <c r="F24" s="388" t="n">
        <v>247.8</v>
      </c>
      <c r="G24" s="389" t="n">
        <v>303.8</v>
      </c>
      <c r="H24" s="388" t="n">
        <v>19.2</v>
      </c>
      <c r="I24" s="389" t="n">
        <v>22</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49154.577</v>
      </c>
      <c r="E28" s="398" t="n">
        <v>55561.88402</v>
      </c>
      <c r="F28" s="397" t="n">
        <v>60163.332</v>
      </c>
      <c r="G28" s="398" t="n">
        <v>66374.45888999999</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121705.611</v>
      </c>
      <c r="E34" s="377" t="n">
        <v>131573.97</v>
      </c>
      <c r="F34" s="376" t="n">
        <v>139800.038</v>
      </c>
      <c r="G34" s="377" t="n">
        <v>152188.707</v>
      </c>
      <c r="H34" s="376" t="n">
        <v>115648.38</v>
      </c>
      <c r="I34" s="377" t="n">
        <v>126340.183</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0.5</v>
      </c>
      <c r="G35" s="381" t="n">
        <v>3.1</v>
      </c>
      <c r="H35" s="380" t="n">
        <v>0.5</v>
      </c>
      <c r="I35" s="381" t="n">
        <v>0.4</v>
      </c>
      <c r="J35" s="348" t="n"/>
    </row>
    <row customHeight="1" ht="15" r="36" s="349" spans="1:257">
      <c r="A36" s="365" t="n">
        <v>1</v>
      </c>
      <c r="B36" s="390" t="s">
        <v>14</v>
      </c>
      <c r="C36" s="375">
        <f>C34</f>
        <v/>
      </c>
      <c r="D36" s="384" t="n">
        <v>156720.286</v>
      </c>
      <c r="E36" s="385" t="n">
        <v>168868.218</v>
      </c>
      <c r="F36" s="384" t="n">
        <v>179395.711</v>
      </c>
      <c r="G36" s="385" t="n">
        <v>194646.032</v>
      </c>
      <c r="H36" s="384" t="n">
        <v>144957.739</v>
      </c>
      <c r="I36" s="385" t="n">
        <v>159406.778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137.582</v>
      </c>
      <c r="G37" s="389" t="n">
        <v>166.5</v>
      </c>
      <c r="H37" s="388" t="n">
        <v>34.052</v>
      </c>
      <c r="I37" s="389" t="n">
        <v>35.348</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33035.675</v>
      </c>
      <c r="E41" s="398" t="n">
        <v>34959.547</v>
      </c>
      <c r="F41" s="397" t="n">
        <v>37519.874</v>
      </c>
      <c r="G41" s="398" t="n">
        <v>40076.25</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1723.6</v>
      </c>
      <c r="E47" s="377" t="n">
        <v>2549</v>
      </c>
      <c r="F47" s="376" t="n">
        <v>1800.838</v>
      </c>
      <c r="G47" s="377" t="n">
        <v>2674.581</v>
      </c>
      <c r="H47" s="376" t="n">
        <v>1796.548</v>
      </c>
      <c r="I47" s="377" t="n">
        <v>2666.823</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3685.572</v>
      </c>
      <c r="E49" s="377" t="n">
        <v>4049.567</v>
      </c>
      <c r="F49" s="376" t="n">
        <v>3912.628</v>
      </c>
      <c r="G49" s="377" t="n">
        <v>4274.818</v>
      </c>
      <c r="H49" s="376" t="n">
        <v>3596.428</v>
      </c>
      <c r="I49" s="377" t="n">
        <v>3915.612</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1780.672</v>
      </c>
      <c r="E54" s="398" t="n">
        <v>1214.267</v>
      </c>
      <c r="F54" s="397" t="n">
        <v>1919.267</v>
      </c>
      <c r="G54" s="398" t="n">
        <v>1290.437</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505</v>
      </c>
      <c r="E60" s="377" t="n">
        <v>505</v>
      </c>
      <c r="F60" s="376" t="n">
        <v>517</v>
      </c>
      <c r="G60" s="377" t="n">
        <v>518</v>
      </c>
      <c r="H60" s="376" t="n">
        <v>511.9</v>
      </c>
      <c r="I60" s="377" t="n">
        <v>500.5</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1273</v>
      </c>
      <c r="E62" s="377" t="n">
        <v>1258.57</v>
      </c>
      <c r="F62" s="376" t="n">
        <v>1392.7</v>
      </c>
      <c r="G62" s="377" t="n">
        <v>1359.646</v>
      </c>
      <c r="H62" s="376" t="n">
        <v>1195.9</v>
      </c>
      <c r="I62" s="377" t="n">
        <v>1138.945</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309.57</v>
      </c>
      <c r="F67" s="397" t="n">
        <v>0</v>
      </c>
      <c r="G67" s="398" t="n">
        <v>328.346</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1880.532</v>
      </c>
      <c r="F13" s="483" t="n">
        <v>0</v>
      </c>
      <c r="G13" s="483" t="n">
        <v>1880.532</v>
      </c>
      <c r="H13" s="526" t="n">
        <v>255</v>
      </c>
    </row>
    <row customHeight="1" ht="12.8" r="14" s="349" spans="1:8">
      <c r="B14" s="588" t="n"/>
      <c r="C14" s="436" t="n"/>
      <c r="D14" s="436">
        <f>"Jahr "&amp;(AktJahr-1)</f>
        <v/>
      </c>
      <c r="E14" s="527" t="n">
        <v>1562.357</v>
      </c>
      <c r="F14" s="530" t="n">
        <v>0</v>
      </c>
      <c r="G14" s="530" t="n">
        <v>1562.357</v>
      </c>
      <c r="H14" s="532" t="n">
        <v>367</v>
      </c>
    </row>
    <row customHeight="1" ht="12.8" r="15" s="349" spans="1:8">
      <c r="B15" s="588" t="s">
        <v>77</v>
      </c>
      <c r="C15" s="481" t="s">
        <v>78</v>
      </c>
      <c r="D15" s="482">
        <f>$D$13</f>
        <v/>
      </c>
      <c r="E15" s="522" t="n">
        <v>1755.032</v>
      </c>
      <c r="F15" s="483" t="n">
        <v>0</v>
      </c>
      <c r="G15" s="483" t="n">
        <v>1755.032</v>
      </c>
      <c r="H15" s="526" t="n">
        <v>225</v>
      </c>
    </row>
    <row customHeight="1" ht="12.8" r="16" s="349" spans="1:8">
      <c r="B16" s="588" t="n"/>
      <c r="C16" s="436" t="n"/>
      <c r="D16" s="436">
        <f>$D$14</f>
        <v/>
      </c>
      <c r="E16" s="527" t="n">
        <v>1421.857</v>
      </c>
      <c r="F16" s="530" t="n">
        <v>0</v>
      </c>
      <c r="G16" s="530" t="n">
        <v>1421.857</v>
      </c>
      <c r="H16" s="532" t="n">
        <v>272</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v>7.5</v>
      </c>
      <c r="F21" s="483" t="n">
        <v>0</v>
      </c>
      <c r="G21" s="483" t="n">
        <v>7.5</v>
      </c>
      <c r="H21" s="526" t="n">
        <v>0</v>
      </c>
    </row>
    <row customHeight="1" ht="12.8" r="22" s="349" spans="1:8">
      <c r="B22" s="588" t="n"/>
      <c r="C22" s="436" t="n"/>
      <c r="D22" s="436">
        <f>$D$14</f>
        <v/>
      </c>
      <c r="E22" s="527" t="n">
        <v>7.5</v>
      </c>
      <c r="F22" s="530" t="n">
        <v>0</v>
      </c>
      <c r="G22" s="530" t="n">
        <v>7.5</v>
      </c>
      <c r="H22" s="532" t="n">
        <v>0</v>
      </c>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v>10</v>
      </c>
      <c r="F26" s="530" t="n">
        <v>0</v>
      </c>
      <c r="G26" s="530" t="n">
        <v>10</v>
      </c>
      <c r="H26" s="532" t="n">
        <v>0</v>
      </c>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v>50</v>
      </c>
      <c r="F41" s="483" t="n">
        <v>0</v>
      </c>
      <c r="G41" s="483" t="n">
        <v>50</v>
      </c>
      <c r="H41" s="526" t="n">
        <v>0</v>
      </c>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v>38</v>
      </c>
      <c r="F45" s="483" t="n">
        <v>0</v>
      </c>
      <c r="G45" s="483" t="n">
        <v>38</v>
      </c>
      <c r="H45" s="526" t="n">
        <v>0</v>
      </c>
    </row>
    <row customHeight="1" ht="12.8" r="46" s="349" spans="1:8">
      <c r="B46" s="588" t="n"/>
      <c r="C46" s="436" t="n"/>
      <c r="D46" s="436">
        <f>$D$14</f>
        <v/>
      </c>
      <c r="E46" s="527" t="n">
        <v>38</v>
      </c>
      <c r="F46" s="530" t="n">
        <v>0</v>
      </c>
      <c r="G46" s="530" t="n">
        <v>38</v>
      </c>
      <c r="H46" s="532" t="n">
        <v>20</v>
      </c>
    </row>
    <row customHeight="1" ht="12.8" r="47" s="349" spans="1:8">
      <c r="B47" s="588" t="s">
        <v>109</v>
      </c>
      <c r="C47" s="481" t="s">
        <v>110</v>
      </c>
      <c r="D47" s="482">
        <f>$D$13</f>
        <v/>
      </c>
      <c r="E47" s="522" t="n">
        <v>30</v>
      </c>
      <c r="F47" s="483" t="n">
        <v>0</v>
      </c>
      <c r="G47" s="483" t="n">
        <v>30</v>
      </c>
      <c r="H47" s="526" t="n">
        <v>30</v>
      </c>
    </row>
    <row customHeight="1" ht="12.8" r="48" s="349" spans="1:8">
      <c r="B48" s="588" t="n"/>
      <c r="C48" s="436" t="n"/>
      <c r="D48" s="436">
        <f>$D$14</f>
        <v/>
      </c>
      <c r="E48" s="527" t="n">
        <v>30</v>
      </c>
      <c r="F48" s="530" t="n">
        <v>0</v>
      </c>
      <c r="G48" s="530" t="n">
        <v>30</v>
      </c>
      <c r="H48" s="532" t="n">
        <v>30</v>
      </c>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v>45</v>
      </c>
      <c r="F56" s="530" t="n">
        <v>0</v>
      </c>
      <c r="G56" s="530" t="n">
        <v>45</v>
      </c>
      <c r="H56" s="532" t="n">
        <v>45</v>
      </c>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v>10</v>
      </c>
      <c r="F80" s="530" t="n">
        <v>0</v>
      </c>
      <c r="G80" s="530" t="n">
        <v>10</v>
      </c>
      <c r="H80" s="532" t="n">
        <v>0</v>
      </c>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1063.7</v>
      </c>
      <c r="F13" s="483" t="n">
        <v>0</v>
      </c>
      <c r="G13" s="483" t="n">
        <v>105</v>
      </c>
      <c r="H13" s="483" t="n">
        <v>0</v>
      </c>
      <c r="I13" s="526" t="n">
        <v>958.7</v>
      </c>
    </row>
    <row customHeight="1" ht="12.8" r="14" s="349" spans="1:9">
      <c r="B14" s="588" t="n"/>
      <c r="C14" s="436" t="n"/>
      <c r="D14" s="436">
        <f>"Jahr "&amp;(AktJahr-1)</f>
        <v/>
      </c>
      <c r="E14" s="527" t="n">
        <v>1197.1</v>
      </c>
      <c r="F14" s="530" t="n">
        <v>0</v>
      </c>
      <c r="G14" s="530" t="n">
        <v>120</v>
      </c>
      <c r="H14" s="530" t="n">
        <v>0</v>
      </c>
      <c r="I14" s="532" t="n">
        <v>1077.1</v>
      </c>
    </row>
    <row customHeight="1" ht="12.8" r="15" s="349" spans="1:9">
      <c r="B15" s="588" t="s">
        <v>77</v>
      </c>
      <c r="C15" s="481" t="s">
        <v>78</v>
      </c>
      <c r="D15" s="482">
        <f>$D$13</f>
        <v/>
      </c>
      <c r="E15" s="522" t="n">
        <v>1023.7</v>
      </c>
      <c r="F15" s="483" t="n">
        <v>0</v>
      </c>
      <c r="G15" s="483" t="n">
        <v>105</v>
      </c>
      <c r="H15" s="483" t="n">
        <v>0</v>
      </c>
      <c r="I15" s="526" t="n">
        <v>918.7</v>
      </c>
    </row>
    <row customHeight="1" ht="12.8" r="16" s="349" spans="1:9">
      <c r="B16" s="588" t="n"/>
      <c r="C16" s="436" t="n"/>
      <c r="D16" s="436">
        <f>$D$14</f>
        <v/>
      </c>
      <c r="E16" s="527" t="n">
        <v>1197.1</v>
      </c>
      <c r="F16" s="530" t="n">
        <v>0</v>
      </c>
      <c r="G16" s="530" t="n">
        <v>120</v>
      </c>
      <c r="H16" s="530" t="n">
        <v>0</v>
      </c>
      <c r="I16" s="532" t="n">
        <v>1077.1</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v>40</v>
      </c>
      <c r="F51" s="483" t="n">
        <v>0</v>
      </c>
      <c r="G51" s="483" t="n">
        <v>0</v>
      </c>
      <c r="H51" s="483" t="n">
        <v>0</v>
      </c>
      <c r="I51" s="526" t="n">
        <v>40</v>
      </c>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490.9</v>
      </c>
      <c r="F13" s="483" t="n">
        <v>0</v>
      </c>
      <c r="G13" s="483" t="n">
        <v>40</v>
      </c>
      <c r="H13" s="483" t="n">
        <v>0</v>
      </c>
      <c r="I13" s="526" t="n">
        <v>450.9</v>
      </c>
    </row>
    <row customHeight="1" ht="12.8" r="14" s="349" spans="1:9">
      <c r="B14" s="588" t="n"/>
      <c r="C14" s="436" t="n"/>
      <c r="D14" s="436">
        <f>"Jahr "&amp;(AktJahr-1)</f>
        <v/>
      </c>
      <c r="E14" s="527" t="n">
        <v>40</v>
      </c>
      <c r="F14" s="530" t="n">
        <v>0</v>
      </c>
      <c r="G14" s="530" t="n">
        <v>0</v>
      </c>
      <c r="H14" s="530" t="n">
        <v>0</v>
      </c>
      <c r="I14" s="532" t="n">
        <v>40</v>
      </c>
    </row>
    <row customHeight="1" ht="12.8" r="15" s="349" spans="1:9">
      <c r="B15" s="588" t="s">
        <v>77</v>
      </c>
      <c r="C15" s="481" t="s">
        <v>78</v>
      </c>
      <c r="D15" s="482">
        <f>$D$13</f>
        <v/>
      </c>
      <c r="E15" s="522" t="n">
        <v>490.9</v>
      </c>
      <c r="F15" s="483" t="n">
        <v>0</v>
      </c>
      <c r="G15" s="483" t="n">
        <v>40</v>
      </c>
      <c r="H15" s="483" t="n">
        <v>0</v>
      </c>
      <c r="I15" s="526" t="n">
        <v>450.9</v>
      </c>
    </row>
    <row customHeight="1" ht="12.8" r="16" s="349" spans="1:9">
      <c r="B16" s="588" t="n"/>
      <c r="C16" s="436" t="n"/>
      <c r="D16" s="436">
        <f>$D$14</f>
        <v/>
      </c>
      <c r="E16" s="527" t="n">
        <v>40</v>
      </c>
      <c r="F16" s="530" t="n">
        <v>0</v>
      </c>
      <c r="G16" s="530" t="n">
        <v>0</v>
      </c>
      <c r="H16" s="530" t="n">
        <v>0</v>
      </c>
      <c r="I16" s="532" t="n">
        <v>40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211495.59</v>
      </c>
      <c r="E9" s="606" t="n">
        <v>196525.563</v>
      </c>
    </row>
    <row customHeight="1" ht="20.1" r="10" s="349" spans="1:5">
      <c r="A10" s="607" t="n">
        <v>0</v>
      </c>
      <c r="B10" s="608" t="s">
        <v>551</v>
      </c>
      <c r="C10" s="609" t="s">
        <v>552</v>
      </c>
      <c r="D10" s="610" t="n">
        <v>94.32219314689286</v>
      </c>
      <c r="E10" s="611" t="n">
        <v>88.6412128724635</v>
      </c>
    </row>
    <row customHeight="1" ht="8.1" r="11" s="349" spans="1:5">
      <c r="A11" s="597" t="n">
        <v>0</v>
      </c>
      <c r="B11" s="612" t="n"/>
      <c r="C11" s="374" t="n"/>
      <c r="D11" s="374" t="n"/>
      <c r="E11" s="613" t="n"/>
    </row>
    <row customHeight="1" ht="15.95" r="12" s="349" spans="1:5">
      <c r="A12" s="597" t="n">
        <v>0</v>
      </c>
      <c r="B12" s="614" t="s">
        <v>14</v>
      </c>
      <c r="C12" s="615" t="s">
        <v>18</v>
      </c>
      <c r="D12" s="605" t="n">
        <v>266024.09852721</v>
      </c>
      <c r="E12" s="606" t="n">
        <v>258020.603857</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87.04134997985709</v>
      </c>
      <c r="E16" s="619" t="n">
        <v>75.98158145033777</v>
      </c>
    </row>
    <row customHeight="1" ht="12.75" r="17" s="349" spans="1:5">
      <c r="A17" s="597" t="n">
        <v>0</v>
      </c>
      <c r="B17" s="621" t="s">
        <v>557</v>
      </c>
      <c r="C17" s="617" t="s">
        <v>558</v>
      </c>
      <c r="D17" s="618" t="n">
        <v>12.2</v>
      </c>
      <c r="E17" s="619" t="n">
        <v>14.4</v>
      </c>
    </row>
    <row customHeight="1" ht="12.8" r="18" s="349" spans="1:5">
      <c r="A18" s="597" t="n">
        <v>0</v>
      </c>
      <c r="C18" s="620" t="s">
        <v>559</v>
      </c>
      <c r="D18" s="618" t="n">
        <v>2740.751</v>
      </c>
      <c r="E18" s="619" t="n">
        <v>2672.908</v>
      </c>
    </row>
    <row customHeight="1" ht="12.8" r="19" s="349" spans="1:5">
      <c r="A19" s="597" t="n">
        <v>0</v>
      </c>
      <c r="C19" s="620" t="s">
        <v>560</v>
      </c>
      <c r="D19" s="618" t="n">
        <v>0</v>
      </c>
      <c r="E19" s="619" t="n">
        <v>0</v>
      </c>
    </row>
    <row customHeight="1" ht="12.8" r="20" s="349" spans="1:5">
      <c r="A20" s="597" t="n"/>
      <c r="C20" s="620" t="s">
        <v>561</v>
      </c>
      <c r="D20" s="618" t="n">
        <v>26.8</v>
      </c>
      <c r="E20" s="619" t="n">
        <v>58.6</v>
      </c>
    </row>
    <row customHeight="1" ht="12.8" r="21" s="349" spans="1:5">
      <c r="A21" s="597" t="n"/>
      <c r="C21" s="620" t="s">
        <v>562</v>
      </c>
      <c r="D21" s="618" t="n">
        <v>3476.926</v>
      </c>
      <c r="E21" s="619" t="n">
        <v>4818.515</v>
      </c>
    </row>
    <row customHeight="1" ht="12.8" r="22" s="349" spans="1:5">
      <c r="A22" s="597" t="n"/>
      <c r="C22" s="620" t="s">
        <v>563</v>
      </c>
      <c r="D22" s="618" t="n">
        <v>0</v>
      </c>
      <c r="E22" s="619" t="n">
        <v>0</v>
      </c>
    </row>
    <row customHeight="1" ht="12.8" r="23" s="349" spans="1:5">
      <c r="A23" s="597" t="n"/>
      <c r="C23" s="620" t="s">
        <v>564</v>
      </c>
      <c r="D23" s="618" t="n">
        <v>52</v>
      </c>
      <c r="E23" s="619" t="n">
        <v>59.3</v>
      </c>
    </row>
    <row customHeight="1" ht="12.8" r="24" s="349" spans="1:5">
      <c r="A24" s="597" t="n"/>
      <c r="C24" s="620" t="s">
        <v>565</v>
      </c>
      <c r="D24" s="618" t="n">
        <v>0</v>
      </c>
      <c r="E24" s="619" t="n">
        <v>18</v>
      </c>
    </row>
    <row customHeight="1" ht="12.8" r="25" s="349" spans="1:5">
      <c r="A25" s="597" t="n"/>
      <c r="C25" s="620" t="s">
        <v>566</v>
      </c>
      <c r="D25" s="618" t="n">
        <v>852.203</v>
      </c>
      <c r="E25" s="619" t="n">
        <v>1371.34</v>
      </c>
    </row>
    <row customHeight="1" ht="12.8" r="26" s="349" spans="1:5">
      <c r="A26" s="597" t="n"/>
      <c r="C26" s="620" t="s">
        <v>567</v>
      </c>
      <c r="D26" s="618" t="n">
        <v>1414.428</v>
      </c>
      <c r="E26" s="619" t="n">
        <v>255.217</v>
      </c>
    </row>
    <row customHeight="1" ht="12.8" r="27" s="349" spans="1:5">
      <c r="A27" s="597" t="n">
        <v>0</v>
      </c>
      <c r="B27" s="622" t="n"/>
      <c r="C27" s="620" t="s">
        <v>568</v>
      </c>
      <c r="D27" s="618" t="n">
        <v>0</v>
      </c>
      <c r="E27" s="619" t="n">
        <v>0</v>
      </c>
    </row>
    <row customHeight="1" ht="30" r="28" s="349" spans="1:5">
      <c r="A28" s="597" t="n">
        <v>0</v>
      </c>
      <c r="B28" s="623" t="s">
        <v>569</v>
      </c>
      <c r="C28" s="620" t="s">
        <v>570</v>
      </c>
      <c r="D28" s="618" t="n">
        <v>5.151290322580645</v>
      </c>
      <c r="E28" s="619" t="n">
        <v>5.220625</v>
      </c>
    </row>
    <row customHeight="1" ht="30" r="29" s="349" spans="1:5">
      <c r="A29" s="597" t="n">
        <v>0</v>
      </c>
      <c r="B29" s="623" t="s">
        <v>571</v>
      </c>
      <c r="C29" s="620" t="s">
        <v>552</v>
      </c>
      <c r="D29" s="618" t="n">
        <v>53.63677419354839</v>
      </c>
      <c r="E29" s="619" t="n">
        <v>53.541875</v>
      </c>
    </row>
    <row customHeight="1" ht="20.1" r="30" s="349" spans="1:5">
      <c r="A30" s="597" t="n">
        <v>0</v>
      </c>
      <c r="B30" s="624" t="s">
        <v>572</v>
      </c>
      <c r="C30" s="609" t="s">
        <v>552</v>
      </c>
      <c r="D30" s="625" t="n">
        <v>37.46</v>
      </c>
      <c r="E30" s="626" t="n">
        <v>38.74</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121705.611</v>
      </c>
      <c r="E34" s="631" t="n">
        <v>131573.97</v>
      </c>
    </row>
    <row customHeight="1" ht="20.1" r="35" s="349" spans="1:5">
      <c r="A35" s="597" t="n">
        <v>1</v>
      </c>
      <c r="B35" s="608" t="s">
        <v>551</v>
      </c>
      <c r="C35" s="609" t="s">
        <v>552</v>
      </c>
      <c r="D35" s="610" t="n">
        <v>92.95284186758501</v>
      </c>
      <c r="E35" s="611" t="n">
        <v>91.37385594535398</v>
      </c>
    </row>
    <row customHeight="1" ht="8.1" r="36" s="349" spans="1:5">
      <c r="A36" s="597" t="n">
        <v>1</v>
      </c>
      <c r="B36" s="612" t="n"/>
      <c r="C36" s="374" t="n"/>
      <c r="D36" s="374" t="n"/>
      <c r="E36" s="613" t="n"/>
    </row>
    <row customHeight="1" ht="15.95" r="37" s="349" spans="1:5">
      <c r="A37" s="597" t="n">
        <v>1</v>
      </c>
      <c r="B37" s="614" t="s">
        <v>14</v>
      </c>
      <c r="C37" s="632" t="s">
        <v>18</v>
      </c>
      <c r="D37" s="630" t="n">
        <v>156720.286</v>
      </c>
      <c r="E37" s="631" t="n">
        <v>168868.218</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88.28686361603737</v>
      </c>
      <c r="E41" s="619" t="n">
        <v>83.96449423482132</v>
      </c>
    </row>
    <row customHeight="1" ht="12.75" r="42" s="349" spans="1:5">
      <c r="A42" s="597" t="n">
        <v>1</v>
      </c>
      <c r="B42" s="621" t="s">
        <v>557</v>
      </c>
      <c r="C42" s="617" t="s">
        <v>558</v>
      </c>
      <c r="D42" s="618" t="n">
        <v>115.98</v>
      </c>
      <c r="E42" s="619" t="n">
        <v>180.24</v>
      </c>
    </row>
    <row customHeight="1" ht="12.8" r="43" s="349" spans="1:5">
      <c r="A43" s="597" t="n"/>
      <c r="C43" s="620" t="s">
        <v>559</v>
      </c>
      <c r="D43" s="618" t="n">
        <v>1165.97</v>
      </c>
      <c r="E43" s="619" t="n">
        <v>1173.195</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651.357</v>
      </c>
      <c r="E46" s="619" t="n">
        <v>915.25</v>
      </c>
    </row>
    <row customHeight="1" ht="12.8" r="47" s="349" spans="1:5">
      <c r="A47" s="597" t="n"/>
      <c r="C47" s="620" t="s">
        <v>563</v>
      </c>
      <c r="D47" s="618" t="n">
        <v>0</v>
      </c>
      <c r="E47" s="619" t="n">
        <v>0</v>
      </c>
    </row>
    <row customHeight="1" ht="12.8" r="48" s="349" spans="1:5">
      <c r="A48" s="597" t="n"/>
      <c r="C48" s="620" t="s">
        <v>564</v>
      </c>
      <c r="D48" s="618" t="n">
        <v>91.65600000000001</v>
      </c>
      <c r="E48" s="619" t="n">
        <v>108.069</v>
      </c>
    </row>
    <row customHeight="1" ht="12.8" r="49" s="349" spans="1:5">
      <c r="A49" s="597" t="n"/>
      <c r="C49" s="620" t="s">
        <v>565</v>
      </c>
      <c r="D49" s="618" t="n">
        <v>0</v>
      </c>
      <c r="E49" s="619" t="n">
        <v>0</v>
      </c>
    </row>
    <row customHeight="1" ht="12.8" r="50" s="349" spans="1:5">
      <c r="A50" s="597" t="n">
        <v>1</v>
      </c>
      <c r="C50" s="620" t="s">
        <v>566</v>
      </c>
      <c r="D50" s="618" t="n">
        <v>0</v>
      </c>
      <c r="E50" s="619" t="n">
        <v>7.6</v>
      </c>
    </row>
    <row customHeight="1" ht="12.8" r="51" s="349" spans="1:5">
      <c r="A51" s="597" t="n">
        <v>1</v>
      </c>
      <c r="C51" s="620" t="s">
        <v>567</v>
      </c>
      <c r="D51" s="618" t="n">
        <v>-121.058</v>
      </c>
      <c r="E51" s="619" t="n">
        <v>-388.804</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1723.6</v>
      </c>
      <c r="E59" s="606" t="n">
        <v>2549</v>
      </c>
    </row>
    <row customHeight="1" ht="20.1" r="60" s="349" spans="1:5">
      <c r="A60" s="597" t="n">
        <v>2</v>
      </c>
      <c r="B60" s="608" t="s">
        <v>551</v>
      </c>
      <c r="C60" s="609" t="s">
        <v>552</v>
      </c>
      <c r="D60" s="610" t="n">
        <v>36.84216733653916</v>
      </c>
      <c r="E60" s="611" t="n">
        <v>57.85641445241108</v>
      </c>
    </row>
    <row customHeight="1" ht="8.1" r="61" s="349" spans="1:5">
      <c r="A61" s="597" t="n">
        <v>2</v>
      </c>
      <c r="B61" s="612" t="n"/>
      <c r="C61" s="374" t="n"/>
      <c r="D61" s="374" t="n"/>
      <c r="E61" s="613" t="n"/>
    </row>
    <row customHeight="1" ht="15.95" r="62" s="349" spans="1:5">
      <c r="A62" s="597" t="n">
        <v>2</v>
      </c>
      <c r="B62" s="640" t="s">
        <v>14</v>
      </c>
      <c r="C62" s="632" t="s">
        <v>18</v>
      </c>
      <c r="D62" s="630" t="n">
        <v>3685.572</v>
      </c>
      <c r="E62" s="631" t="n">
        <v>4049.567</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18.1652616287055</v>
      </c>
      <c r="E66" s="619" t="n">
        <v>3.305416899293196</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9.4</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2547.996</v>
      </c>
      <c r="E76" s="619" t="n">
        <v>2741.232</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505</v>
      </c>
      <c r="E84" s="631" t="n">
        <v>505</v>
      </c>
    </row>
    <row customHeight="1" ht="20.1" r="85" s="349" spans="1:5">
      <c r="A85" s="597" t="n">
        <v>3</v>
      </c>
      <c r="B85" s="608" t="s">
        <v>551</v>
      </c>
      <c r="C85" s="609" t="s">
        <v>552</v>
      </c>
      <c r="D85" s="610" t="n">
        <v>100</v>
      </c>
      <c r="E85" s="611" t="n">
        <v>100</v>
      </c>
    </row>
    <row customHeight="1" ht="8.1" r="86" s="349" spans="1:5">
      <c r="A86" s="597" t="n">
        <v>3</v>
      </c>
      <c r="B86" s="612" t="n"/>
      <c r="C86" s="374" t="n"/>
      <c r="D86" s="374" t="n"/>
      <c r="E86" s="613" t="n"/>
    </row>
    <row customHeight="1" ht="15.95" r="87" s="349" spans="1:5">
      <c r="A87" s="597" t="n">
        <v>3</v>
      </c>
      <c r="B87" s="614" t="s">
        <v>14</v>
      </c>
      <c r="C87" s="632" t="s">
        <v>18</v>
      </c>
      <c r="D87" s="630" t="n">
        <v>1273</v>
      </c>
      <c r="E87" s="631" t="n">
        <v>1258.57</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55.19761008202764</v>
      </c>
      <c r="E91" s="619" t="n">
        <v>65.54994419645361</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47.4</v>
      </c>
      <c r="E96" s="619" t="n">
        <v>18.1</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582.4</v>
      </c>
      <c r="E101" s="619" t="n">
        <v>1088.545</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n">
        <v>2018</v>
      </c>
      <c r="D4" s="655" t="n"/>
      <c r="E4" s="656" t="s">
        <v>592</v>
      </c>
      <c r="F4" s="651" t="s">
        <v>593</v>
      </c>
      <c r="G4" s="652" t="n"/>
      <c r="H4" s="647" t="s">
        <v>594</v>
      </c>
      <c r="I4" s="657" t="s">
        <v>595</v>
      </c>
      <c r="J4" s="348" t="n"/>
    </row>
    <row customHeight="1" ht="15" r="5" s="349" spans="1:11">
      <c r="B5" s="647" t="s">
        <v>596</v>
      </c>
      <c r="C5" s="654" t="n">
        <v>9</v>
      </c>
      <c r="D5" s="655" t="n"/>
      <c r="E5" s="656" t="s">
        <v>597</v>
      </c>
      <c r="F5" s="651">
        <f>(Institut&amp;", erstellt am "&amp;TEXT(ErstDatum,"TT-MMMM-JJJJ")&amp;" mit "&amp;Version&amp;" bei "&amp;AusfInstitut)</f>
        <v/>
      </c>
      <c r="G5" s="652" t="n"/>
      <c r="H5" s="647" t="s">
        <v>598</v>
      </c>
      <c r="I5" s="657" t="s">
        <v>599</v>
      </c>
      <c r="J5" s="348" t="n"/>
    </row>
    <row customHeight="1" ht="15" r="6" s="349" spans="1:11">
      <c r="B6" s="647" t="s">
        <v>600</v>
      </c>
      <c r="C6" s="658" t="s"/>
      <c r="D6" s="652" t="n"/>
      <c r="E6" s="647" t="s">
        <v>601</v>
      </c>
      <c r="F6" s="651" t="s">
        <v>602</v>
      </c>
      <c r="G6" s="652" t="n"/>
      <c r="H6" s="647" t="s">
        <v>603</v>
      </c>
      <c r="I6" s="659" t="n"/>
      <c r="J6" s="348" t="s">
        <v>604</v>
      </c>
    </row>
    <row customHeight="1" ht="15" r="7" s="349" spans="1:11">
      <c r="B7" s="647" t="s">
        <v>605</v>
      </c>
      <c r="C7" s="658" t="s">
        <v>606</v>
      </c>
      <c r="D7" s="652" t="n"/>
      <c r="E7" s="647" t="s">
        <v>607</v>
      </c>
      <c r="F7" s="651">
        <f>IF(LOWER(Institut)="vdp","Verband",IF(UPPER(Institut)="VDH","Verband","Institut "&amp;Institut))</f>
        <v/>
      </c>
      <c r="G7" s="652" t="n"/>
      <c r="H7" s="647" t="s">
        <v>608</v>
      </c>
      <c r="I7" s="660" t="s">
        <v>609</v>
      </c>
      <c r="J7" s="652" t="s">
        <v>610</v>
      </c>
    </row>
    <row customHeight="1" ht="15" r="8" s="349" spans="1:11">
      <c r="B8" s="647" t="s">
        <v>611</v>
      </c>
      <c r="C8" s="658" t="s">
        <v>0</v>
      </c>
      <c r="D8" s="652" t="n"/>
      <c r="E8" s="647" t="s">
        <v>612</v>
      </c>
      <c r="F8" s="651">
        <f>IF(AuswertBasis="Verband",IF(TvDatenart="T","vdp member banks",IF(TvDatenart="F","not vdp members",IF(TvDatenart="*","all Pfandbrief issuers","???"))),AuswertBasis)</f>
        <v/>
      </c>
      <c r="G8" s="652" t="n"/>
      <c r="H8" s="647" t="s">
        <v>613</v>
      </c>
      <c r="I8" s="660" t="s">
        <v>614</v>
      </c>
      <c r="J8" s="652" t="s">
        <v>615</v>
      </c>
    </row>
    <row customHeight="1" ht="15" r="9" s="349" spans="1:11">
      <c r="B9" s="647" t="s">
        <v>616</v>
      </c>
      <c r="C9" s="658" t="s">
        <v>617</v>
      </c>
      <c r="D9" s="652" t="n"/>
      <c r="E9" s="647" t="s">
        <v>618</v>
      </c>
      <c r="F9" s="661">
        <f>DATE(AktJahr,AktMonat+1,0)</f>
        <v/>
      </c>
      <c r="G9" s="649" t="n"/>
      <c r="H9" s="647" t="s">
        <v>619</v>
      </c>
      <c r="I9" s="652">
        <f>(AktJahr&amp;RIGHT("0"&amp;AktMonat,2))</f>
        <v/>
      </c>
      <c r="J9" s="348" t="s">
        <v>620</v>
      </c>
    </row>
    <row customHeight="1" ht="15" r="10" s="349" spans="1:11">
      <c r="B10" s="647" t="s">
        <v>621</v>
      </c>
      <c r="C10" s="658" t="s">
        <v>622</v>
      </c>
      <c r="D10" s="652" t="n"/>
      <c r="E10" s="647" t="s">
        <v>623</v>
      </c>
      <c r="F10" s="651">
        <f>"V"&amp;ProgVersNr&amp;"("&amp;MapVersNr&amp;")"</f>
        <v/>
      </c>
      <c r="G10" s="652" t="n"/>
      <c r="H10" s="652" t="n"/>
      <c r="I10" s="652" t="n"/>
    </row>
    <row customHeight="1" ht="15" r="11" s="349" spans="1:11">
      <c r="B11" s="647" t="s">
        <v>624</v>
      </c>
      <c r="C11" s="662" t="s"/>
      <c r="D11" s="663" t="n"/>
      <c r="E11" s="664" t="s">
        <v>625</v>
      </c>
      <c r="F11" s="651">
        <f>Waehrung&amp;" "&amp;"mn."</f>
        <v/>
      </c>
      <c r="G11" s="652" t="n"/>
      <c r="H11" s="652" t="n"/>
      <c r="I11" s="652" t="n"/>
    </row>
    <row customHeight="1" ht="15" r="12" s="349" spans="1:11">
      <c r="B12" s="647" t="s">
        <v>626</v>
      </c>
      <c r="C12" s="648" t="s"/>
      <c r="D12" s="663" t="n"/>
      <c r="E12" s="664" t="s">
        <v>627</v>
      </c>
      <c r="F12" s="651">
        <f>(AktMonat/3)&amp;". Quartal"</f>
        <v/>
      </c>
      <c r="G12" s="652" t="n"/>
      <c r="H12" s="652" t="n"/>
      <c r="I12" s="652" t="n"/>
    </row>
    <row customHeight="1" ht="15" r="13" s="349" spans="1:11">
      <c r="B13" s="647" t="s">
        <v>628</v>
      </c>
      <c r="C13" s="658" t="s">
        <v>629</v>
      </c>
      <c r="D13" s="652" t="n"/>
      <c r="E13" s="647" t="s">
        <v>630</v>
      </c>
      <c r="F13" s="651">
        <f>AktQuartKurz&amp;" "&amp;AktJahr&amp;IF(AuswertBasis="Verband"," ("&amp;TvInstitute&amp;")","")</f>
        <v/>
      </c>
      <c r="G13" s="652" t="n"/>
      <c r="H13" s="652" t="n"/>
      <c r="I13" s="652" t="n"/>
    </row>
    <row customHeight="1" ht="15" r="14" s="349" spans="1:11">
      <c r="B14" s="647" t="s">
        <v>631</v>
      </c>
      <c r="C14" s="658" t="s"/>
      <c r="D14" s="652" t="n"/>
      <c r="E14" s="647" t="s">
        <v>632</v>
      </c>
      <c r="F14" s="651">
        <f>"Q"&amp;(AktMonat/3)</f>
        <v/>
      </c>
      <c r="G14" s="652" t="n"/>
      <c r="H14" s="652" t="n"/>
      <c r="I14" s="652" t="n"/>
    </row>
    <row customHeight="1" ht="15" r="15" s="349" spans="1:11">
      <c r="B15" s="647" t="s">
        <v>633</v>
      </c>
      <c r="C15" s="658" t="s">
        <v>634</v>
      </c>
      <c r="D15" s="652" t="n"/>
      <c r="E15" s="647" t="s">
        <v>635</v>
      </c>
      <c r="F15" s="665">
        <f>IF(KzRbwBerH="I",F21,IF(KzRbwBerH="S",F22,IF(KzRbwBerH="D",F23,"* -")))</f>
        <v/>
      </c>
      <c r="G15" s="652" t="n"/>
      <c r="H15" s="652" t="n"/>
      <c r="I15" s="652" t="n"/>
    </row>
    <row customHeight="1" ht="15" r="16" s="349" spans="1:11">
      <c r="B16" s="647" t="s">
        <v>636</v>
      </c>
      <c r="C16" s="658" t="n">
        <v>1</v>
      </c>
      <c r="D16" s="652" t="n"/>
      <c r="E16" s="647" t="s">
        <v>637</v>
      </c>
      <c r="F16" s="665">
        <f>IF(KzRbwBerO="I",F21,IF(KzRbwBerO="S",F22,IF(KzRbwBerO="D",F23,"* -")))</f>
        <v/>
      </c>
      <c r="G16" s="348" t="n"/>
      <c r="H16" s="652" t="n"/>
      <c r="I16" s="652" t="n"/>
    </row>
    <row customHeight="1" ht="15" r="17" s="349" spans="1:11">
      <c r="B17" s="647" t="s">
        <v>638</v>
      </c>
      <c r="C17" s="658" t="s"/>
      <c r="D17" s="652" t="n"/>
      <c r="E17" s="647" t="s">
        <v>639</v>
      </c>
      <c r="F17" s="665">
        <f>IF(KzRbwBerS="I",F21,IF(KzRbwBerS="S",F22,IF(KzRbwBerS="D",F23,"* -")))</f>
        <v/>
      </c>
      <c r="G17" s="348" t="n"/>
      <c r="H17" s="652" t="n"/>
      <c r="I17" s="652" t="n"/>
    </row>
    <row customHeight="1" ht="15" r="18" s="349" spans="1:11">
      <c r="B18" s="647" t="s">
        <v>640</v>
      </c>
      <c r="C18" s="658" t="s"/>
      <c r="D18" s="652" t="n"/>
      <c r="E18" s="647" t="s">
        <v>641</v>
      </c>
      <c r="F18" s="665">
        <f>IF(KzRbwBerF="I",F21,IF(KzRbwBerF="S",F22,IF(KzRbwBerF="D",F23,"* -")))</f>
        <v/>
      </c>
      <c r="G18" s="652" t="n"/>
      <c r="H18" s="652" t="n"/>
      <c r="I18" s="652" t="n"/>
    </row>
    <row customHeight="1" ht="15" r="19" s="349" spans="1:11">
      <c r="B19" s="647" t="s">
        <v>642</v>
      </c>
      <c r="C19" s="658" t="n"/>
      <c r="D19" s="652" t="n"/>
      <c r="E19" s="652" t="n"/>
      <c r="F19" s="666" t="n"/>
      <c r="G19" s="652" t="n"/>
      <c r="H19" s="652" t="n"/>
      <c r="I19" s="652" t="n"/>
    </row>
    <row customHeight="1" ht="15" r="20" s="349" spans="1:11">
      <c r="B20" s="647" t="s">
        <v>643</v>
      </c>
      <c r="C20" s="658" t="n"/>
      <c r="D20" s="652" t="n"/>
      <c r="E20" s="652" t="n"/>
      <c r="F20" s="652" t="n"/>
      <c r="G20" s="652" t="n"/>
      <c r="H20" s="652" t="n"/>
      <c r="I20" s="652" t="n"/>
    </row>
    <row customHeight="1" ht="19.4" r="21" s="349" spans="1:11">
      <c r="B21" s="647" t="s">
        <v>644</v>
      </c>
      <c r="C21" s="658" t="n"/>
      <c r="D21" s="652" t="n"/>
      <c r="E21" s="354" t="s">
        <v>645</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646</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647</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648</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649</v>
      </c>
      <c r="C27" s="348" t="s">
        <v>650</v>
      </c>
    </row>
    <row customHeight="1" ht="15" r="28" s="349" spans="1:11">
      <c r="C28" s="348" t="s">
        <v>651</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14061.084</v>
      </c>
      <c r="E11" s="422" t="n">
        <v>18868.48959821</v>
      </c>
      <c r="F11" s="421" t="n">
        <v>12012.048</v>
      </c>
      <c r="G11" s="422" t="n">
        <v>19259.225191</v>
      </c>
    </row>
    <row customHeight="1" ht="12.8" r="12" s="349" spans="1:7">
      <c r="A12" s="365" t="n">
        <v>0</v>
      </c>
      <c r="B12" s="420" t="s">
        <v>29</v>
      </c>
      <c r="D12" s="421" t="n">
        <v>17512.628</v>
      </c>
      <c r="E12" s="422" t="n">
        <v>13049.38354687</v>
      </c>
      <c r="F12" s="421" t="n">
        <v>11821.936</v>
      </c>
      <c r="G12" s="422" t="n">
        <v>13992.929026</v>
      </c>
    </row>
    <row customHeight="1" ht="12.8" r="13" s="349" spans="1:7">
      <c r="A13" s="365" t="n">
        <v>0</v>
      </c>
      <c r="B13" s="420" t="s">
        <v>30</v>
      </c>
      <c r="D13" s="421" t="n">
        <v>10007.944</v>
      </c>
      <c r="E13" s="422" t="n">
        <v>12718.57961355</v>
      </c>
      <c r="F13" s="421" t="n">
        <v>14981.35</v>
      </c>
      <c r="G13" s="422" t="n">
        <v>14310.712965</v>
      </c>
    </row>
    <row customHeight="1" ht="12.8" r="14" s="349" spans="1:7">
      <c r="A14" s="365" t="n">
        <v>0</v>
      </c>
      <c r="B14" s="420" t="s">
        <v>31</v>
      </c>
      <c r="C14" s="420" t="n"/>
      <c r="D14" s="423" t="n">
        <v>14030.348</v>
      </c>
      <c r="E14" s="424" t="n">
        <v>13016.82761213</v>
      </c>
      <c r="F14" s="423" t="n">
        <v>17316.121</v>
      </c>
      <c r="G14" s="424" t="n">
        <v>12947.312498</v>
      </c>
    </row>
    <row customHeight="1" ht="12.8" r="15" s="349" spans="1:7">
      <c r="A15" s="365" t="n">
        <v>0</v>
      </c>
      <c r="B15" s="420" t="s">
        <v>32</v>
      </c>
      <c r="C15" s="420" t="n"/>
      <c r="D15" s="423" t="n">
        <v>20138.27</v>
      </c>
      <c r="E15" s="424" t="n">
        <v>29951.7633755</v>
      </c>
      <c r="F15" s="423" t="n">
        <v>20352.064</v>
      </c>
      <c r="G15" s="424" t="n">
        <v>26347.358507</v>
      </c>
    </row>
    <row customHeight="1" ht="12.8" r="16" s="349" spans="1:7">
      <c r="A16" s="365" t="n">
        <v>0</v>
      </c>
      <c r="B16" s="420" t="s">
        <v>33</v>
      </c>
      <c r="C16" s="420" t="n"/>
      <c r="D16" s="423" t="n">
        <v>27003.384</v>
      </c>
      <c r="E16" s="424" t="n">
        <v>28445.18429425</v>
      </c>
      <c r="F16" s="423" t="n">
        <v>15904.045</v>
      </c>
      <c r="G16" s="424" t="n">
        <v>29445.84125</v>
      </c>
    </row>
    <row customHeight="1" ht="12.8" r="17" s="349" spans="1:7">
      <c r="A17" s="365" t="n">
        <v>0</v>
      </c>
      <c r="B17" s="420" t="s">
        <v>34</v>
      </c>
      <c r="C17" s="420" t="n"/>
      <c r="D17" s="423" t="n">
        <v>20760.062</v>
      </c>
      <c r="E17" s="424" t="n">
        <v>26139.86846148</v>
      </c>
      <c r="F17" s="423" t="n">
        <v>23628.398</v>
      </c>
      <c r="G17" s="424" t="n">
        <v>26858.072539</v>
      </c>
    </row>
    <row customHeight="1" ht="12.8" r="18" s="349" spans="1:7">
      <c r="A18" s="365" t="n">
        <v>0</v>
      </c>
      <c r="B18" s="420" t="s">
        <v>35</v>
      </c>
      <c r="D18" s="421" t="n">
        <v>62142.685</v>
      </c>
      <c r="E18" s="422" t="n">
        <v>95516.55131717</v>
      </c>
      <c r="F18" s="421" t="n">
        <v>56391.704</v>
      </c>
      <c r="G18" s="422" t="n">
        <v>90143.691049</v>
      </c>
    </row>
    <row customHeight="1" ht="12.8" r="19" s="349" spans="1:7">
      <c r="A19" s="365" t="n">
        <v>0</v>
      </c>
      <c r="B19" s="420" t="s">
        <v>36</v>
      </c>
      <c r="D19" s="421" t="n">
        <v>25841.285</v>
      </c>
      <c r="E19" s="422" t="n">
        <v>28317.73070805</v>
      </c>
      <c r="F19" s="421" t="n">
        <v>24119.083</v>
      </c>
      <c r="G19" s="422" t="n">
        <v>24717.206822</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8235.115</v>
      </c>
      <c r="E24" s="422" t="n">
        <v>9734.159</v>
      </c>
      <c r="F24" s="421" t="n">
        <v>7816.446</v>
      </c>
      <c r="G24" s="422" t="n">
        <v>11419.106</v>
      </c>
    </row>
    <row customHeight="1" ht="12.8" r="25" s="349" spans="1:7">
      <c r="A25" s="365" t="n">
        <v>1</v>
      </c>
      <c r="B25" s="420" t="s">
        <v>29</v>
      </c>
      <c r="D25" s="421" t="n">
        <v>10481.218</v>
      </c>
      <c r="E25" s="422" t="n">
        <v>8375.183999999999</v>
      </c>
      <c r="F25" s="421" t="n">
        <v>9018.059999999999</v>
      </c>
      <c r="G25" s="422" t="n">
        <v>9849.903</v>
      </c>
    </row>
    <row customHeight="1" ht="12.8" r="26" s="349" spans="1:7">
      <c r="A26" s="365" t="n">
        <v>1</v>
      </c>
      <c r="B26" s="420" t="s">
        <v>30</v>
      </c>
      <c r="D26" s="421" t="n">
        <v>9316.924999999999</v>
      </c>
      <c r="E26" s="422" t="n">
        <v>7727.583000000001</v>
      </c>
      <c r="F26" s="421" t="n">
        <v>10610.139</v>
      </c>
      <c r="G26" s="422" t="n">
        <v>8865.790999999999</v>
      </c>
    </row>
    <row customHeight="1" ht="12.8" r="27" s="349" spans="1:7">
      <c r="A27" s="365" t="n">
        <v>1</v>
      </c>
      <c r="B27" s="420" t="s">
        <v>31</v>
      </c>
      <c r="C27" s="420" t="n"/>
      <c r="D27" s="423" t="n">
        <v>4772.266</v>
      </c>
      <c r="E27" s="424" t="n">
        <v>8340.096</v>
      </c>
      <c r="F27" s="423" t="n">
        <v>8095.447</v>
      </c>
      <c r="G27" s="424" t="n">
        <v>6799.277</v>
      </c>
    </row>
    <row customHeight="1" ht="12.8" r="28" s="349" spans="1:7">
      <c r="A28" s="365" t="n">
        <v>1</v>
      </c>
      <c r="B28" s="420" t="s">
        <v>32</v>
      </c>
      <c r="C28" s="420" t="n"/>
      <c r="D28" s="423" t="n">
        <v>10047.281</v>
      </c>
      <c r="E28" s="424" t="n">
        <v>13627.947</v>
      </c>
      <c r="F28" s="423" t="n">
        <v>13472.472</v>
      </c>
      <c r="G28" s="424" t="n">
        <v>16042.425</v>
      </c>
    </row>
    <row customHeight="1" ht="12.8" r="29" s="349" spans="1:7">
      <c r="A29" s="365" t="n">
        <v>1</v>
      </c>
      <c r="B29" s="420" t="s">
        <v>33</v>
      </c>
      <c r="C29" s="420" t="n"/>
      <c r="D29" s="423" t="n">
        <v>9421.634</v>
      </c>
      <c r="E29" s="424" t="n">
        <v>11735.807</v>
      </c>
      <c r="F29" s="423" t="n">
        <v>9555.621999999999</v>
      </c>
      <c r="G29" s="424" t="n">
        <v>13093.242</v>
      </c>
    </row>
    <row customHeight="1" ht="12.8" r="30" s="349" spans="1:7">
      <c r="A30" s="365" t="n">
        <v>1</v>
      </c>
      <c r="B30" s="420" t="s">
        <v>34</v>
      </c>
      <c r="C30" s="420" t="n"/>
      <c r="D30" s="423" t="n">
        <v>9077.709000000001</v>
      </c>
      <c r="E30" s="424" t="n">
        <v>11437.46</v>
      </c>
      <c r="F30" s="423" t="n">
        <v>8631.656999999999</v>
      </c>
      <c r="G30" s="424" t="n">
        <v>11787.974</v>
      </c>
    </row>
    <row customHeight="1" ht="12.8" r="31" s="349" spans="1:7">
      <c r="A31" s="365" t="n">
        <v>1</v>
      </c>
      <c r="B31" s="420" t="s">
        <v>35</v>
      </c>
      <c r="D31" s="421" t="n">
        <v>34242.422</v>
      </c>
      <c r="E31" s="422" t="n">
        <v>43329.125</v>
      </c>
      <c r="F31" s="421" t="n">
        <v>34459.123</v>
      </c>
      <c r="G31" s="422" t="n">
        <v>43865.98</v>
      </c>
    </row>
    <row customHeight="1" ht="12.8" r="32" s="349" spans="1:7">
      <c r="A32" s="365" t="n">
        <v>1</v>
      </c>
      <c r="B32" s="420" t="s">
        <v>36</v>
      </c>
      <c r="D32" s="423" t="n">
        <v>26111.942</v>
      </c>
      <c r="E32" s="424" t="n">
        <v>42413.207</v>
      </c>
      <c r="F32" s="423" t="n">
        <v>29915.993</v>
      </c>
      <c r="G32" s="424" t="n">
        <v>47145.189</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v>625</v>
      </c>
      <c r="E37" s="422" t="n">
        <v>598.522</v>
      </c>
      <c r="F37" s="421" t="n">
        <v>653</v>
      </c>
      <c r="G37" s="422" t="n">
        <v>447.744</v>
      </c>
    </row>
    <row customHeight="1" ht="12.8" r="38" s="349" spans="1:7">
      <c r="A38" s="365" t="n">
        <v>2</v>
      </c>
      <c r="B38" s="420" t="s">
        <v>29</v>
      </c>
      <c r="D38" s="421" t="n">
        <v>105</v>
      </c>
      <c r="E38" s="422" t="n">
        <v>391.573</v>
      </c>
      <c r="F38" s="421" t="n">
        <v>146</v>
      </c>
      <c r="G38" s="422" t="n">
        <v>561.778</v>
      </c>
    </row>
    <row customHeight="1" ht="12.8" r="39" s="349" spans="1:7">
      <c r="A39" s="365" t="n">
        <v>2</v>
      </c>
      <c r="B39" s="420" t="s">
        <v>30</v>
      </c>
      <c r="D39" s="421" t="n">
        <v>305</v>
      </c>
      <c r="E39" s="422" t="n">
        <v>385.8</v>
      </c>
      <c r="F39" s="421" t="n">
        <v>625</v>
      </c>
      <c r="G39" s="422" t="n">
        <v>530.104</v>
      </c>
    </row>
    <row customHeight="1" ht="12.8" r="40" s="349" spans="1:7">
      <c r="A40" s="365" t="n">
        <v>2</v>
      </c>
      <c r="B40" s="420" t="s">
        <v>31</v>
      </c>
      <c r="C40" s="420" t="n"/>
      <c r="D40" s="423" t="n">
        <v>70</v>
      </c>
      <c r="E40" s="424" t="n">
        <v>461.629</v>
      </c>
      <c r="F40" s="423" t="n">
        <v>105</v>
      </c>
      <c r="G40" s="424" t="n">
        <v>385.469</v>
      </c>
    </row>
    <row customHeight="1" ht="12.8" r="41" s="349" spans="1:7">
      <c r="A41" s="365" t="n">
        <v>2</v>
      </c>
      <c r="B41" s="420" t="s">
        <v>32</v>
      </c>
      <c r="C41" s="420" t="n"/>
      <c r="D41" s="423" t="n">
        <v>371.1</v>
      </c>
      <c r="E41" s="424" t="n">
        <v>607.044</v>
      </c>
      <c r="F41" s="423" t="n">
        <v>385</v>
      </c>
      <c r="G41" s="424" t="n">
        <v>621.669</v>
      </c>
    </row>
    <row customHeight="1" ht="12.8" r="42" s="349" spans="1:7">
      <c r="A42" s="365" t="n">
        <v>2</v>
      </c>
      <c r="B42" s="420" t="s">
        <v>33</v>
      </c>
      <c r="C42" s="420" t="n"/>
      <c r="D42" s="423" t="n">
        <v>95.5</v>
      </c>
      <c r="E42" s="424" t="n">
        <v>588.421</v>
      </c>
      <c r="F42" s="423" t="n">
        <v>361.1</v>
      </c>
      <c r="G42" s="424" t="n">
        <v>614.332</v>
      </c>
    </row>
    <row customHeight="1" ht="12.8" r="43" s="349" spans="1:7">
      <c r="A43" s="365" t="n">
        <v>2</v>
      </c>
      <c r="B43" s="420" t="s">
        <v>34</v>
      </c>
      <c r="C43" s="420" t="n"/>
      <c r="D43" s="423" t="n">
        <v>73</v>
      </c>
      <c r="E43" s="424" t="n">
        <v>246.267</v>
      </c>
      <c r="F43" s="423" t="n">
        <v>105.7</v>
      </c>
      <c r="G43" s="424" t="n">
        <v>540.205</v>
      </c>
    </row>
    <row customHeight="1" ht="12.8" r="44" s="349" spans="1:7">
      <c r="A44" s="365" t="n">
        <v>2</v>
      </c>
      <c r="B44" s="420" t="s">
        <v>35</v>
      </c>
      <c r="D44" s="421" t="n">
        <v>79</v>
      </c>
      <c r="E44" s="422" t="n">
        <v>366.216</v>
      </c>
      <c r="F44" s="421" t="n">
        <v>163</v>
      </c>
      <c r="G44" s="422" t="n">
        <v>344.766</v>
      </c>
    </row>
    <row customHeight="1" ht="12.8" r="45" s="349" spans="1:7">
      <c r="A45" s="365" t="n">
        <v>2</v>
      </c>
      <c r="B45" s="420" t="s">
        <v>36</v>
      </c>
      <c r="D45" s="423" t="n">
        <v>0</v>
      </c>
      <c r="E45" s="424" t="n">
        <v>40</v>
      </c>
      <c r="F45" s="423" t="n">
        <v>5.3</v>
      </c>
      <c r="G45" s="424" t="n">
        <v>3.5</v>
      </c>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v>500</v>
      </c>
      <c r="E50" s="422" t="n">
        <v>156.9</v>
      </c>
      <c r="F50" s="421" t="n">
        <v>0</v>
      </c>
      <c r="G50" s="422" t="n">
        <v>126.946</v>
      </c>
    </row>
    <row customHeight="1" ht="12.8" r="51" s="349" spans="1:7">
      <c r="A51" s="365" t="n">
        <v>3</v>
      </c>
      <c r="B51" s="420" t="s">
        <v>29</v>
      </c>
      <c r="D51" s="421" t="n">
        <v>0</v>
      </c>
      <c r="E51" s="422" t="n">
        <v>136.2</v>
      </c>
      <c r="F51" s="421" t="n">
        <v>0</v>
      </c>
      <c r="G51" s="422" t="n">
        <v>153.95</v>
      </c>
    </row>
    <row customHeight="1" ht="12.8" r="52" s="349" spans="1:7">
      <c r="A52" s="365" t="n">
        <v>3</v>
      </c>
      <c r="B52" s="420" t="s">
        <v>30</v>
      </c>
      <c r="D52" s="421" t="n">
        <v>5</v>
      </c>
      <c r="E52" s="422" t="n">
        <v>68.09999999999999</v>
      </c>
      <c r="F52" s="421" t="n">
        <v>500</v>
      </c>
      <c r="G52" s="422" t="n">
        <v>170.681</v>
      </c>
    </row>
    <row customHeight="1" ht="12.8" r="53" s="349" spans="1:7">
      <c r="A53" s="365" t="n">
        <v>3</v>
      </c>
      <c r="B53" s="420" t="s">
        <v>31</v>
      </c>
      <c r="C53" s="420" t="n"/>
      <c r="D53" s="423" t="n">
        <v>0</v>
      </c>
      <c r="E53" s="424" t="n">
        <v>109.5</v>
      </c>
      <c r="F53" s="423" t="n">
        <v>0</v>
      </c>
      <c r="G53" s="424" t="n">
        <v>91.506</v>
      </c>
    </row>
    <row customHeight="1" ht="12.8" r="54" s="349" spans="1:7">
      <c r="A54" s="365" t="n">
        <v>3</v>
      </c>
      <c r="B54" s="420" t="s">
        <v>32</v>
      </c>
      <c r="C54" s="420" t="n"/>
      <c r="D54" s="423" t="n">
        <v>0</v>
      </c>
      <c r="E54" s="424" t="n">
        <v>229.6</v>
      </c>
      <c r="F54" s="423" t="n">
        <v>5</v>
      </c>
      <c r="G54" s="424" t="n">
        <v>222.771</v>
      </c>
    </row>
    <row customHeight="1" ht="12.8" r="55" s="349" spans="1:7">
      <c r="A55" s="365" t="n">
        <v>3</v>
      </c>
      <c r="B55" s="420" t="s">
        <v>33</v>
      </c>
      <c r="C55" s="420" t="n"/>
      <c r="D55" s="423" t="n">
        <v>0</v>
      </c>
      <c r="E55" s="424" t="n">
        <v>81.2</v>
      </c>
      <c r="F55" s="423" t="n">
        <v>0</v>
      </c>
      <c r="G55" s="424" t="n">
        <v>154.562</v>
      </c>
    </row>
    <row customHeight="1" ht="12.8" r="56" s="349" spans="1:7">
      <c r="A56" s="365" t="n">
        <v>3</v>
      </c>
      <c r="B56" s="420" t="s">
        <v>34</v>
      </c>
      <c r="C56" s="420" t="n"/>
      <c r="D56" s="423" t="n">
        <v>0</v>
      </c>
      <c r="E56" s="424" t="n">
        <v>68.09999999999999</v>
      </c>
      <c r="F56" s="423" t="n">
        <v>0</v>
      </c>
      <c r="G56" s="424" t="n">
        <v>96.05500000000001</v>
      </c>
    </row>
    <row customHeight="1" ht="12.8" r="57" s="349" spans="1:7">
      <c r="A57" s="365" t="n">
        <v>3</v>
      </c>
      <c r="B57" s="420" t="s">
        <v>35</v>
      </c>
      <c r="D57" s="421" t="n">
        <v>0</v>
      </c>
      <c r="E57" s="422" t="n">
        <v>314.4</v>
      </c>
      <c r="F57" s="421" t="n">
        <v>0</v>
      </c>
      <c r="G57" s="422" t="n">
        <v>201.799</v>
      </c>
    </row>
    <row customHeight="1" ht="12.8" r="58" s="349" spans="1:7">
      <c r="A58" s="365" t="n">
        <v>3</v>
      </c>
      <c r="B58" s="420" t="s">
        <v>36</v>
      </c>
      <c r="D58" s="423" t="n">
        <v>0</v>
      </c>
      <c r="E58" s="424" t="n">
        <v>109</v>
      </c>
      <c r="F58" s="423" t="n">
        <v>0</v>
      </c>
      <c r="G58" s="424" t="n">
        <v>40.3</v>
      </c>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E14" activeCellId="0" pane="topLeft" sqref="E14"/>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88090.28751983</v>
      </c>
      <c r="E9" s="435" t="n">
        <v>84590.20568699999</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20136.89100738</v>
      </c>
      <c r="E10" s="437" t="n">
        <v>18251.88017</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44478.718</v>
      </c>
      <c r="E11" s="437" t="n">
        <v>44315.305</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100643.741</v>
      </c>
      <c r="E12" s="437" t="n">
        <v>96245.004</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27572.557</v>
      </c>
      <c r="E21" s="422" t="n">
        <v>28037.339</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54480.232</v>
      </c>
      <c r="E22" s="437" t="n">
        <v>58590.095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72787.967</v>
      </c>
      <c r="E23" s="443" t="n">
        <v>80713.238</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2.2</v>
      </c>
      <c r="E33" s="422" t="n">
        <v>2.7</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347.284</v>
      </c>
      <c r="E34" s="437" t="n">
        <v>440.537</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2272.388</v>
      </c>
      <c r="E35" s="443" t="n">
        <v>2409.13</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0.9</v>
      </c>
      <c r="E45" s="435" t="n">
        <v>0.486</v>
      </c>
    </row>
    <row customHeight="1" ht="12.75" r="46" s="349" spans="1:257">
      <c r="A46" s="365" t="n">
        <v>3</v>
      </c>
      <c r="B46" s="436" t="s">
        <v>51</v>
      </c>
      <c r="C46" s="436" t="n"/>
      <c r="D46" s="423" t="n">
        <v>89.5</v>
      </c>
      <c r="E46" s="437" t="n">
        <v>107.84</v>
      </c>
    </row>
    <row customHeight="1" ht="12.75" r="47" s="349" spans="1:257">
      <c r="A47" s="365" t="n">
        <v>3</v>
      </c>
      <c r="B47" s="436" t="s">
        <v>52</v>
      </c>
      <c r="C47" s="436" t="n"/>
      <c r="D47" s="423" t="n">
        <v>691.7</v>
      </c>
      <c r="E47" s="437" t="n">
        <v>1110.244</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24487.73208633</v>
      </c>
      <c r="H16" s="483" t="n">
        <v>64350.58994208</v>
      </c>
      <c r="I16" s="483" t="n">
        <v>58230.8442198</v>
      </c>
      <c r="J16" s="483" t="n">
        <v>875.1560000000001</v>
      </c>
      <c r="K16" s="483" t="n">
        <v>115.873</v>
      </c>
      <c r="L16" s="483">
        <f>SUM(M16:R16)</f>
        <v/>
      </c>
      <c r="M16" s="483" t="n">
        <v>48432.795</v>
      </c>
      <c r="N16" s="483" t="n">
        <v>32378.178</v>
      </c>
      <c r="O16" s="483" t="n">
        <v>3259.985</v>
      </c>
      <c r="P16" s="483" t="n">
        <v>18915.188</v>
      </c>
      <c r="Q16" s="483" t="n">
        <v>1927.361</v>
      </c>
      <c r="R16" s="483" t="n">
        <v>379.909</v>
      </c>
      <c r="S16" s="484" t="n">
        <v>14.793</v>
      </c>
      <c r="T16" s="483" t="n">
        <v>20.166</v>
      </c>
    </row>
    <row customHeight="1" ht="12.75" r="17" s="349" spans="1:20">
      <c r="B17" s="348" t="n"/>
      <c r="C17" s="477" t="n"/>
      <c r="D17" s="477">
        <f>"year "&amp;(AktJahr-1)</f>
        <v/>
      </c>
      <c r="E17" s="485">
        <f>F17+L17</f>
        <v/>
      </c>
      <c r="F17" s="485">
        <f>SUM(G17:K17)</f>
        <v/>
      </c>
      <c r="G17" s="485" t="n">
        <v>22266.833722</v>
      </c>
      <c r="H17" s="485" t="n">
        <v>60841.676135</v>
      </c>
      <c r="I17" s="485" t="n">
        <v>56050.8016</v>
      </c>
      <c r="J17" s="485" t="n">
        <v>822.296</v>
      </c>
      <c r="K17" s="485" t="n">
        <v>106.025</v>
      </c>
      <c r="L17" s="485">
        <f>SUM(M17:R17)</f>
        <v/>
      </c>
      <c r="M17" s="485" t="n">
        <v>47338.6491</v>
      </c>
      <c r="N17" s="485" t="n">
        <v>33090.7516</v>
      </c>
      <c r="O17" s="485" t="n">
        <v>3828.614</v>
      </c>
      <c r="P17" s="485" t="n">
        <v>16855.5801</v>
      </c>
      <c r="Q17" s="485" t="n">
        <v>1940.241</v>
      </c>
      <c r="R17" s="485" t="n">
        <v>259.098</v>
      </c>
      <c r="S17" s="486" t="n">
        <v>18.141</v>
      </c>
      <c r="T17" s="485" t="n">
        <v>21.42</v>
      </c>
    </row>
    <row customHeight="1" ht="12.8" r="18" s="349" spans="1:20">
      <c r="B18" s="361" t="s">
        <v>77</v>
      </c>
      <c r="C18" s="481" t="s">
        <v>78</v>
      </c>
      <c r="D18" s="482">
        <f>$D$16</f>
        <v/>
      </c>
      <c r="E18" s="483">
        <f>F18+L18</f>
        <v/>
      </c>
      <c r="F18" s="483">
        <f>SUM(G18:K18)</f>
        <v/>
      </c>
      <c r="G18" s="483" t="n">
        <v>23185.34908633</v>
      </c>
      <c r="H18" s="483" t="n">
        <v>62040.89094208</v>
      </c>
      <c r="I18" s="483" t="n">
        <v>55715.2662198</v>
      </c>
      <c r="J18" s="483" t="n">
        <v>824.356</v>
      </c>
      <c r="K18" s="483" t="n">
        <v>109.273</v>
      </c>
      <c r="L18" s="483">
        <f>SUM(M18:R18)</f>
        <v/>
      </c>
      <c r="M18" s="483" t="n">
        <v>28659.867</v>
      </c>
      <c r="N18" s="483" t="n">
        <v>20670.088</v>
      </c>
      <c r="O18" s="483" t="n">
        <v>2590.585</v>
      </c>
      <c r="P18" s="483" t="n">
        <v>14017.679</v>
      </c>
      <c r="Q18" s="483" t="n">
        <v>1473.67</v>
      </c>
      <c r="R18" s="483" t="n">
        <v>375.609</v>
      </c>
      <c r="S18" s="484" t="n">
        <v>14.21</v>
      </c>
      <c r="T18" s="483" t="n">
        <v>19.503</v>
      </c>
    </row>
    <row customHeight="1" ht="12.8" r="19" s="349" spans="1:20">
      <c r="B19" s="348" t="n"/>
      <c r="C19" s="477" t="n"/>
      <c r="D19" s="477">
        <f>$D$17</f>
        <v/>
      </c>
      <c r="E19" s="485">
        <f>F19+L19</f>
        <v/>
      </c>
      <c r="F19" s="485">
        <f>SUM(G19:K19)</f>
        <v/>
      </c>
      <c r="G19" s="485" t="n">
        <v>21161.456722</v>
      </c>
      <c r="H19" s="485" t="n">
        <v>58761.730135</v>
      </c>
      <c r="I19" s="485" t="n">
        <v>54076.3946</v>
      </c>
      <c r="J19" s="485" t="n">
        <v>795.296</v>
      </c>
      <c r="K19" s="485" t="n">
        <v>106.025</v>
      </c>
      <c r="L19" s="485">
        <f>SUM(M19:R19)</f>
        <v/>
      </c>
      <c r="M19" s="485" t="n">
        <v>27345.4511</v>
      </c>
      <c r="N19" s="485" t="n">
        <v>21244.1936</v>
      </c>
      <c r="O19" s="485" t="n">
        <v>2674.414</v>
      </c>
      <c r="P19" s="485" t="n">
        <v>12745.6321</v>
      </c>
      <c r="Q19" s="485" t="n">
        <v>1244.741</v>
      </c>
      <c r="R19" s="485" t="n">
        <v>244.698</v>
      </c>
      <c r="S19" s="486" t="n">
        <v>18.114</v>
      </c>
      <c r="T19" s="485" t="n">
        <v>21.295</v>
      </c>
    </row>
    <row customHeight="1" ht="12.8" r="20" s="349" spans="1:20">
      <c r="B20" s="487" t="s">
        <v>79</v>
      </c>
      <c r="C20" s="481" t="s">
        <v>80</v>
      </c>
      <c r="D20" s="482">
        <f>$D$16</f>
        <v/>
      </c>
      <c r="E20" s="483">
        <f>F20+L20</f>
        <v/>
      </c>
      <c r="F20" s="483">
        <f>SUM(G20:K20)</f>
        <v/>
      </c>
      <c r="G20" s="483" t="n">
        <v>0</v>
      </c>
      <c r="H20" s="483" t="n">
        <v>0.07100000000000001</v>
      </c>
      <c r="I20" s="483" t="n">
        <v>0</v>
      </c>
      <c r="J20" s="483" t="n">
        <v>0</v>
      </c>
      <c r="K20" s="483" t="n">
        <v>6.600000000000001</v>
      </c>
      <c r="L20" s="483">
        <f>SUM(M20:R20)</f>
        <v/>
      </c>
      <c r="M20" s="483" t="n">
        <v>475.12</v>
      </c>
      <c r="N20" s="483" t="n">
        <v>127.1</v>
      </c>
      <c r="O20" s="483" t="n">
        <v>1.9</v>
      </c>
      <c r="P20" s="483" t="n">
        <v>18.1</v>
      </c>
      <c r="Q20" s="483" t="n">
        <v>0</v>
      </c>
      <c r="R20" s="483" t="n">
        <v>0</v>
      </c>
      <c r="S20" s="484" t="n">
        <v>0</v>
      </c>
      <c r="T20" s="483" t="n">
        <v>0</v>
      </c>
    </row>
    <row customHeight="1" ht="12.8" r="21" s="349" spans="1:20">
      <c r="B21" s="348" t="n"/>
      <c r="C21" s="477" t="n"/>
      <c r="D21" s="477">
        <f>$D$17</f>
        <v/>
      </c>
      <c r="E21" s="485">
        <f>F21+L21</f>
        <v/>
      </c>
      <c r="F21" s="485">
        <f>SUM(G21:K21)</f>
        <v/>
      </c>
      <c r="G21" s="485" t="n">
        <v>0</v>
      </c>
      <c r="H21" s="485" t="n">
        <v>0.079</v>
      </c>
      <c r="I21" s="485" t="n">
        <v>0</v>
      </c>
      <c r="J21" s="485" t="n">
        <v>0</v>
      </c>
      <c r="K21" s="485" t="n">
        <v>0</v>
      </c>
      <c r="L21" s="485">
        <f>SUM(M21:R21)</f>
        <v/>
      </c>
      <c r="M21" s="485" t="n">
        <v>417.158</v>
      </c>
      <c r="N21" s="485" t="n">
        <v>101.5</v>
      </c>
      <c r="O21" s="485" t="n">
        <v>9</v>
      </c>
      <c r="P21" s="485" t="n">
        <v>18.5</v>
      </c>
      <c r="Q21" s="485" t="n">
        <v>0</v>
      </c>
      <c r="R21" s="485" t="n">
        <v>6.6</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7.6</v>
      </c>
      <c r="J24" s="483" t="n">
        <v>0</v>
      </c>
      <c r="K24" s="483" t="n">
        <v>0</v>
      </c>
      <c r="L24" s="483">
        <f>SUM(M24:R24)</f>
        <v/>
      </c>
      <c r="M24" s="483" t="n">
        <v>50.9</v>
      </c>
      <c r="N24" s="483" t="n">
        <v>0</v>
      </c>
      <c r="O24" s="483" t="n">
        <v>21.9</v>
      </c>
      <c r="P24" s="483" t="n">
        <v>33.502</v>
      </c>
      <c r="Q24" s="483" t="n">
        <v>57.4</v>
      </c>
      <c r="R24" s="483" t="n">
        <v>0</v>
      </c>
      <c r="S24" s="484" t="n">
        <v>0</v>
      </c>
      <c r="T24" s="483" t="n">
        <v>0</v>
      </c>
    </row>
    <row customHeight="1" ht="12.8" r="25" s="349" spans="1:20">
      <c r="B25" s="348" t="n"/>
      <c r="C25" s="477" t="n"/>
      <c r="D25" s="477">
        <f>$D$17</f>
        <v/>
      </c>
      <c r="E25" s="485">
        <f>F25+L25</f>
        <v/>
      </c>
      <c r="F25" s="485">
        <f>SUM(G25:K25)</f>
        <v/>
      </c>
      <c r="G25" s="485" t="n">
        <v>0</v>
      </c>
      <c r="H25" s="485" t="n">
        <v>0</v>
      </c>
      <c r="I25" s="485" t="n">
        <v>7.6</v>
      </c>
      <c r="J25" s="485" t="n">
        <v>0</v>
      </c>
      <c r="K25" s="485" t="n">
        <v>0</v>
      </c>
      <c r="L25" s="485">
        <f>SUM(M25:R25)</f>
        <v/>
      </c>
      <c r="M25" s="485" t="n">
        <v>49.4</v>
      </c>
      <c r="N25" s="485" t="n">
        <v>0</v>
      </c>
      <c r="O25" s="485" t="n">
        <v>25.6</v>
      </c>
      <c r="P25" s="485" t="n">
        <v>43.408</v>
      </c>
      <c r="Q25" s="485" t="n">
        <v>57.5</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18.7</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18.7</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190.54</v>
      </c>
      <c r="N28" s="483" t="n">
        <v>289.9</v>
      </c>
      <c r="O28" s="483" t="n">
        <v>98.8</v>
      </c>
      <c r="P28" s="483" t="n">
        <v>47.2</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364.6</v>
      </c>
      <c r="N29" s="485" t="n">
        <v>211.4</v>
      </c>
      <c r="O29" s="485" t="n">
        <v>98.8</v>
      </c>
      <c r="P29" s="485" t="n">
        <v>28</v>
      </c>
      <c r="Q29" s="485" t="n">
        <v>0</v>
      </c>
      <c r="R29" s="485" t="n">
        <v>0</v>
      </c>
      <c r="S29" s="486" t="n">
        <v>0</v>
      </c>
      <c r="T29" s="485" t="n">
        <v>0</v>
      </c>
    </row>
    <row customHeight="1" ht="12.8" r="30" s="349" spans="1:20">
      <c r="B30" s="361" t="s">
        <v>89</v>
      </c>
      <c r="C30" s="481" t="s">
        <v>90</v>
      </c>
      <c r="D30" s="482">
        <f>$D$16</f>
        <v/>
      </c>
      <c r="E30" s="483">
        <f>F30+L30</f>
        <v/>
      </c>
      <c r="F30" s="483">
        <f>SUM(G30:K30)</f>
        <v/>
      </c>
      <c r="G30" s="483" t="n">
        <v>0.462</v>
      </c>
      <c r="H30" s="483" t="n">
        <v>1.942</v>
      </c>
      <c r="I30" s="483" t="n">
        <v>133.94</v>
      </c>
      <c r="J30" s="483" t="n">
        <v>0</v>
      </c>
      <c r="K30" s="483" t="n">
        <v>0</v>
      </c>
      <c r="L30" s="483">
        <f>SUM(M30:R30)</f>
        <v/>
      </c>
      <c r="M30" s="483" t="n">
        <v>5598.306</v>
      </c>
      <c r="N30" s="483" t="n">
        <v>1940.744</v>
      </c>
      <c r="O30" s="483" t="n">
        <v>130.6</v>
      </c>
      <c r="P30" s="483" t="n">
        <v>556.46</v>
      </c>
      <c r="Q30" s="483" t="n">
        <v>143.1</v>
      </c>
      <c r="R30" s="483" t="n">
        <v>0</v>
      </c>
      <c r="S30" s="484" t="n">
        <v>0.017</v>
      </c>
      <c r="T30" s="483" t="n">
        <v>0.068</v>
      </c>
    </row>
    <row customHeight="1" ht="12.8" r="31" s="349" spans="1:20">
      <c r="B31" s="348" t="n"/>
      <c r="C31" s="477" t="n"/>
      <c r="D31" s="477">
        <f>$D$17</f>
        <v/>
      </c>
      <c r="E31" s="485">
        <f>F31+L31</f>
        <v/>
      </c>
      <c r="F31" s="485">
        <f>SUM(G31:K31)</f>
        <v/>
      </c>
      <c r="G31" s="485" t="n">
        <v>0.476</v>
      </c>
      <c r="H31" s="485" t="n">
        <v>2.533</v>
      </c>
      <c r="I31" s="485" t="n">
        <v>161.063</v>
      </c>
      <c r="J31" s="485" t="n">
        <v>0</v>
      </c>
      <c r="K31" s="485" t="n">
        <v>0</v>
      </c>
      <c r="L31" s="485">
        <f>SUM(M31:R31)</f>
        <v/>
      </c>
      <c r="M31" s="485" t="n">
        <v>5531.235</v>
      </c>
      <c r="N31" s="485" t="n">
        <v>1911.439</v>
      </c>
      <c r="O31" s="485" t="n">
        <v>349.4</v>
      </c>
      <c r="P31" s="485" t="n">
        <v>490.34</v>
      </c>
      <c r="Q31" s="485" t="n">
        <v>279.3</v>
      </c>
      <c r="R31" s="485" t="n">
        <v>4</v>
      </c>
      <c r="S31" s="486" t="n">
        <v>0.02</v>
      </c>
      <c r="T31" s="485" t="n">
        <v>0.123</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55</v>
      </c>
      <c r="H34" s="483" t="n">
        <v>0</v>
      </c>
      <c r="I34" s="483" t="n">
        <v>246.6</v>
      </c>
      <c r="J34" s="483" t="n">
        <v>34.8</v>
      </c>
      <c r="K34" s="483" t="n">
        <v>0</v>
      </c>
      <c r="L34" s="483">
        <f>SUM(M34:R34)</f>
        <v/>
      </c>
      <c r="M34" s="483" t="n">
        <v>3588.672</v>
      </c>
      <c r="N34" s="483" t="n">
        <v>2409.446</v>
      </c>
      <c r="O34" s="483" t="n">
        <v>85.3</v>
      </c>
      <c r="P34" s="483" t="n">
        <v>1610.954</v>
      </c>
      <c r="Q34" s="483" t="n">
        <v>111.9</v>
      </c>
      <c r="R34" s="483" t="n">
        <v>0</v>
      </c>
      <c r="S34" s="484" t="n">
        <v>0</v>
      </c>
      <c r="T34" s="483" t="n">
        <v>0</v>
      </c>
    </row>
    <row customHeight="1" ht="12.8" r="35" s="349" spans="1:20">
      <c r="B35" s="348" t="n"/>
      <c r="C35" s="477" t="n"/>
      <c r="D35" s="477">
        <f>$D$17</f>
        <v/>
      </c>
      <c r="E35" s="485">
        <f>F35+L35</f>
        <v/>
      </c>
      <c r="F35" s="485">
        <f>SUM(G35:K35)</f>
        <v/>
      </c>
      <c r="G35" s="485" t="n">
        <v>0</v>
      </c>
      <c r="H35" s="485" t="n">
        <v>0</v>
      </c>
      <c r="I35" s="485" t="n">
        <v>84</v>
      </c>
      <c r="J35" s="485" t="n">
        <v>0</v>
      </c>
      <c r="K35" s="485" t="n">
        <v>0</v>
      </c>
      <c r="L35" s="485">
        <f>SUM(M35:R35)</f>
        <v/>
      </c>
      <c r="M35" s="485" t="n">
        <v>3321.245</v>
      </c>
      <c r="N35" s="485" t="n">
        <v>2743.996</v>
      </c>
      <c r="O35" s="485" t="n">
        <v>85.7</v>
      </c>
      <c r="P35" s="485" t="n">
        <v>1105.386</v>
      </c>
      <c r="Q35" s="485" t="n">
        <v>213.9</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82.59999999999999</v>
      </c>
      <c r="N36" s="483" t="n">
        <v>34.1</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82.59999999999999</v>
      </c>
      <c r="N37" s="485" t="n">
        <v>18.4</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0.4</v>
      </c>
      <c r="I38" s="483" t="n">
        <v>83.8</v>
      </c>
      <c r="J38" s="483" t="n">
        <v>0</v>
      </c>
      <c r="K38" s="483" t="n">
        <v>0</v>
      </c>
      <c r="L38" s="483">
        <f>SUM(M38:R38)</f>
        <v/>
      </c>
      <c r="M38" s="483" t="n">
        <v>134.02</v>
      </c>
      <c r="N38" s="483" t="n">
        <v>473.33</v>
      </c>
      <c r="O38" s="483" t="n">
        <v>87.3</v>
      </c>
      <c r="P38" s="483" t="n">
        <v>85</v>
      </c>
      <c r="Q38" s="483" t="n">
        <v>85</v>
      </c>
      <c r="R38" s="483" t="n">
        <v>0</v>
      </c>
      <c r="S38" s="484" t="n">
        <v>0</v>
      </c>
      <c r="T38" s="483" t="n">
        <v>0</v>
      </c>
    </row>
    <row customHeight="1" ht="12.8" r="39" s="349" spans="1:20">
      <c r="B39" s="348" t="n"/>
      <c r="C39" s="477" t="n"/>
      <c r="D39" s="477">
        <f>$D$17</f>
        <v/>
      </c>
      <c r="E39" s="485">
        <f>F39+L39</f>
        <v/>
      </c>
      <c r="F39" s="485">
        <f>SUM(G39:K39)</f>
        <v/>
      </c>
      <c r="G39" s="485" t="n">
        <v>0</v>
      </c>
      <c r="H39" s="485" t="n">
        <v>0.4</v>
      </c>
      <c r="I39" s="485" t="n">
        <v>83.3</v>
      </c>
      <c r="J39" s="485" t="n">
        <v>0</v>
      </c>
      <c r="K39" s="485" t="n">
        <v>0</v>
      </c>
      <c r="L39" s="485">
        <f>SUM(M39:R39)</f>
        <v/>
      </c>
      <c r="M39" s="485" t="n">
        <v>335</v>
      </c>
      <c r="N39" s="485" t="n">
        <v>454.66</v>
      </c>
      <c r="O39" s="485" t="n">
        <v>61.9</v>
      </c>
      <c r="P39" s="485" t="n">
        <v>176.7</v>
      </c>
      <c r="Q39" s="485" t="n">
        <v>85</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218.786</v>
      </c>
      <c r="N44" s="483" t="n">
        <v>0</v>
      </c>
      <c r="O44" s="483" t="n">
        <v>0</v>
      </c>
      <c r="P44" s="483" t="n">
        <v>29.5</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272.686</v>
      </c>
      <c r="N45" s="485" t="n">
        <v>0</v>
      </c>
      <c r="O45" s="485" t="n">
        <v>0</v>
      </c>
      <c r="P45" s="485" t="n">
        <v>29.5</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10.575</v>
      </c>
      <c r="H48" s="483" t="n">
        <v>82.22</v>
      </c>
      <c r="I48" s="483" t="n">
        <v>1136.538</v>
      </c>
      <c r="J48" s="483" t="n">
        <v>16</v>
      </c>
      <c r="K48" s="483" t="n">
        <v>0</v>
      </c>
      <c r="L48" s="483">
        <f>SUM(M48:R48)</f>
        <v/>
      </c>
      <c r="M48" s="483" t="n">
        <v>2099.911</v>
      </c>
      <c r="N48" s="483" t="n">
        <v>960.072</v>
      </c>
      <c r="O48" s="483" t="n">
        <v>46.6</v>
      </c>
      <c r="P48" s="483" t="n">
        <v>851.867</v>
      </c>
      <c r="Q48" s="483" t="n">
        <v>10.6</v>
      </c>
      <c r="R48" s="483" t="n">
        <v>0</v>
      </c>
      <c r="S48" s="484" t="n">
        <v>0</v>
      </c>
      <c r="T48" s="483" t="n">
        <v>0</v>
      </c>
    </row>
    <row customHeight="1" ht="12.8" r="49" s="349" spans="1:20">
      <c r="B49" s="348" t="n"/>
      <c r="C49" s="477" t="n"/>
      <c r="D49" s="477">
        <f>$D$17</f>
        <v/>
      </c>
      <c r="E49" s="485">
        <f>F49+L49</f>
        <v/>
      </c>
      <c r="F49" s="485">
        <f>SUM(G49:K49)</f>
        <v/>
      </c>
      <c r="G49" s="485" t="n">
        <v>107.175</v>
      </c>
      <c r="H49" s="485" t="n">
        <v>82.151</v>
      </c>
      <c r="I49" s="485" t="n">
        <v>873.109</v>
      </c>
      <c r="J49" s="485" t="n">
        <v>27</v>
      </c>
      <c r="K49" s="485" t="n">
        <v>0</v>
      </c>
      <c r="L49" s="485">
        <f>SUM(M49:R49)</f>
        <v/>
      </c>
      <c r="M49" s="485" t="n">
        <v>1974.557</v>
      </c>
      <c r="N49" s="485" t="n">
        <v>899.898</v>
      </c>
      <c r="O49" s="485" t="n">
        <v>30.8</v>
      </c>
      <c r="P49" s="485" t="n">
        <v>765.329</v>
      </c>
      <c r="Q49" s="485" t="n">
        <v>0</v>
      </c>
      <c r="R49" s="485" t="n">
        <v>0</v>
      </c>
      <c r="S49" s="486" t="n">
        <v>0</v>
      </c>
      <c r="T49" s="485" t="n">
        <v>0</v>
      </c>
    </row>
    <row customHeight="1" ht="12.8" r="50" s="349" spans="1:20">
      <c r="B50" s="361" t="s">
        <v>109</v>
      </c>
      <c r="C50" s="481" t="s">
        <v>110</v>
      </c>
      <c r="D50" s="482">
        <f>$D$16</f>
        <v/>
      </c>
      <c r="E50" s="483">
        <f>F50+L50</f>
        <v/>
      </c>
      <c r="F50" s="483">
        <f>SUM(G50:K50)</f>
        <v/>
      </c>
      <c r="G50" s="483" t="n">
        <v>0.025</v>
      </c>
      <c r="H50" s="483" t="n">
        <v>0.139</v>
      </c>
      <c r="I50" s="483" t="n">
        <v>10</v>
      </c>
      <c r="J50" s="483" t="n">
        <v>0</v>
      </c>
      <c r="K50" s="483" t="n">
        <v>0</v>
      </c>
      <c r="L50" s="483">
        <f>SUM(M50:R50)</f>
        <v/>
      </c>
      <c r="M50" s="483" t="n">
        <v>298.82</v>
      </c>
      <c r="N50" s="483" t="n">
        <v>592.408</v>
      </c>
      <c r="O50" s="483" t="n">
        <v>0</v>
      </c>
      <c r="P50" s="483" t="n">
        <v>14.28</v>
      </c>
      <c r="Q50" s="483" t="n">
        <v>31</v>
      </c>
      <c r="R50" s="483" t="n">
        <v>0</v>
      </c>
      <c r="S50" s="484" t="n">
        <v>0</v>
      </c>
      <c r="T50" s="483" t="n">
        <v>0</v>
      </c>
    </row>
    <row customHeight="1" ht="12.8" r="51" s="349" spans="1:20">
      <c r="B51" s="348" t="n"/>
      <c r="C51" s="477" t="n"/>
      <c r="D51" s="477">
        <f>$D$17</f>
        <v/>
      </c>
      <c r="E51" s="485">
        <f>F51+L51</f>
        <v/>
      </c>
      <c r="F51" s="485">
        <f>SUM(G51:K51)</f>
        <v/>
      </c>
      <c r="G51" s="485" t="n">
        <v>0.035</v>
      </c>
      <c r="H51" s="485" t="n">
        <v>0.146</v>
      </c>
      <c r="I51" s="485" t="n">
        <v>10.035</v>
      </c>
      <c r="J51" s="485" t="n">
        <v>0</v>
      </c>
      <c r="K51" s="485" t="n">
        <v>0</v>
      </c>
      <c r="L51" s="485">
        <f>SUM(M51:R51)</f>
        <v/>
      </c>
      <c r="M51" s="485" t="n">
        <v>315.6</v>
      </c>
      <c r="N51" s="485" t="n">
        <v>514.271</v>
      </c>
      <c r="O51" s="485" t="n">
        <v>0</v>
      </c>
      <c r="P51" s="485" t="n">
        <v>26.53</v>
      </c>
      <c r="Q51" s="485" t="n">
        <v>10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1607.86</v>
      </c>
      <c r="N52" s="483" t="n">
        <v>1890.991</v>
      </c>
      <c r="O52" s="483" t="n">
        <v>15</v>
      </c>
      <c r="P52" s="483" t="n">
        <v>212.5</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1516.31</v>
      </c>
      <c r="N53" s="485" t="n">
        <v>1780.028</v>
      </c>
      <c r="O53" s="485" t="n">
        <v>68.7</v>
      </c>
      <c r="P53" s="485" t="n">
        <v>219.5</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24.57</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52</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52</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95</v>
      </c>
      <c r="J58" s="483" t="n">
        <v>0</v>
      </c>
      <c r="K58" s="483" t="n">
        <v>0</v>
      </c>
      <c r="L58" s="483">
        <f>SUM(M58:R58)</f>
        <v/>
      </c>
      <c r="M58" s="483" t="n">
        <v>827.8099999999999</v>
      </c>
      <c r="N58" s="483" t="n">
        <v>551.415</v>
      </c>
      <c r="O58" s="483" t="n">
        <v>162.7</v>
      </c>
      <c r="P58" s="483" t="n">
        <v>109.046</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201.6</v>
      </c>
      <c r="J59" s="485" t="n">
        <v>0</v>
      </c>
      <c r="K59" s="485" t="n">
        <v>0</v>
      </c>
      <c r="L59" s="485">
        <f>SUM(M59:R59)</f>
        <v/>
      </c>
      <c r="M59" s="485" t="n">
        <v>977.5</v>
      </c>
      <c r="N59" s="485" t="n">
        <v>599.991</v>
      </c>
      <c r="O59" s="485" t="n">
        <v>345</v>
      </c>
      <c r="P59" s="485" t="n">
        <v>54.1</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25</v>
      </c>
      <c r="O60" s="483" t="n">
        <v>0</v>
      </c>
      <c r="P60" s="483" t="n">
        <v>51</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3</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64</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147.999</v>
      </c>
      <c r="N64" s="483" t="n">
        <v>651.433</v>
      </c>
      <c r="O64" s="483" t="n">
        <v>19.3</v>
      </c>
      <c r="P64" s="483" t="n">
        <v>57</v>
      </c>
      <c r="Q64" s="483" t="n">
        <v>14.691</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152.422</v>
      </c>
      <c r="N65" s="485" t="n">
        <v>656.1660000000001</v>
      </c>
      <c r="O65" s="485" t="n">
        <v>19.3</v>
      </c>
      <c r="P65" s="485" t="n">
        <v>107.1</v>
      </c>
      <c r="Q65" s="485" t="n">
        <v>36.1</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360.12</v>
      </c>
      <c r="N66" s="483" t="n">
        <v>348.36</v>
      </c>
      <c r="O66" s="483" t="n">
        <v>0</v>
      </c>
      <c r="P66" s="483" t="n">
        <v>169.5</v>
      </c>
      <c r="Q66" s="483" t="n">
        <v>0</v>
      </c>
      <c r="R66" s="483" t="n">
        <v>4.3</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316.92</v>
      </c>
      <c r="N67" s="485" t="n">
        <v>521.14</v>
      </c>
      <c r="O67" s="485" t="n">
        <v>60</v>
      </c>
      <c r="P67" s="485" t="n">
        <v>49.1</v>
      </c>
      <c r="Q67" s="485" t="n">
        <v>0</v>
      </c>
      <c r="R67" s="485" t="n">
        <v>3.8</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11</v>
      </c>
      <c r="N68" s="483" t="n">
        <v>92.999</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99.59999999999999</v>
      </c>
      <c r="N69" s="485" t="n">
        <v>265.593</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17</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1178.321</v>
      </c>
      <c r="H78" s="483" t="n">
        <v>2224.927</v>
      </c>
      <c r="I78" s="483" t="n">
        <v>0</v>
      </c>
      <c r="J78" s="483" t="n">
        <v>0</v>
      </c>
      <c r="K78" s="483" t="n">
        <v>0</v>
      </c>
      <c r="L78" s="483">
        <f>SUM(M78:R78)</f>
        <v/>
      </c>
      <c r="M78" s="483" t="n">
        <v>16</v>
      </c>
      <c r="N78" s="483" t="n">
        <v>162.274</v>
      </c>
      <c r="O78" s="483" t="n">
        <v>0</v>
      </c>
      <c r="P78" s="483" t="n">
        <v>194.9</v>
      </c>
      <c r="Q78" s="483" t="n">
        <v>0</v>
      </c>
      <c r="R78" s="483" t="n">
        <v>0</v>
      </c>
      <c r="S78" s="484" t="n">
        <v>0.5660000000000001</v>
      </c>
      <c r="T78" s="483" t="n">
        <v>0.595</v>
      </c>
    </row>
    <row customHeight="1" ht="12.8" r="79" s="349" spans="1:20">
      <c r="B79" s="348" t="n"/>
      <c r="C79" s="477" t="n"/>
      <c r="D79" s="477">
        <f>$D$17</f>
        <v/>
      </c>
      <c r="E79" s="485">
        <f>F79+L79</f>
        <v/>
      </c>
      <c r="F79" s="485">
        <f>SUM(G79:K79)</f>
        <v/>
      </c>
      <c r="G79" s="485" t="n">
        <v>997.691</v>
      </c>
      <c r="H79" s="485" t="n">
        <v>1994.637</v>
      </c>
      <c r="I79" s="485" t="n">
        <v>0</v>
      </c>
      <c r="J79" s="485" t="n">
        <v>0</v>
      </c>
      <c r="K79" s="485" t="n">
        <v>0</v>
      </c>
      <c r="L79" s="485">
        <f>SUM(M79:R79)</f>
        <v/>
      </c>
      <c r="M79" s="485" t="n">
        <v>16</v>
      </c>
      <c r="N79" s="485" t="n">
        <v>161.04</v>
      </c>
      <c r="O79" s="485" t="n">
        <v>0</v>
      </c>
      <c r="P79" s="485" t="n">
        <v>193</v>
      </c>
      <c r="Q79" s="485" t="n">
        <v>0</v>
      </c>
      <c r="R79" s="485" t="n">
        <v>0</v>
      </c>
      <c r="S79" s="486" t="n">
        <v>0.007</v>
      </c>
      <c r="T79" s="485" t="n">
        <v>0.002</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180.3</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117.3</v>
      </c>
      <c r="Q83" s="485" t="n">
        <v>0</v>
      </c>
      <c r="R83" s="485" t="n">
        <v>0</v>
      </c>
      <c r="S83" s="486" t="n">
        <v>0</v>
      </c>
      <c r="T83" s="485" t="n">
        <v>0</v>
      </c>
    </row>
    <row customHeight="1" ht="12.8" r="84" s="349" spans="1:20">
      <c r="B84" s="361" t="s">
        <v>143</v>
      </c>
      <c r="C84" s="481" t="s">
        <v>144</v>
      </c>
      <c r="D84" s="482">
        <f>$D$16</f>
        <v/>
      </c>
      <c r="E84" s="483">
        <f>F84+L84</f>
        <v/>
      </c>
      <c r="F84" s="483">
        <f>SUM(G84:K84)</f>
        <v/>
      </c>
      <c r="G84" s="483" t="n">
        <v>58</v>
      </c>
      <c r="H84" s="483" t="n">
        <v>0</v>
      </c>
      <c r="I84" s="483" t="n">
        <v>802.1</v>
      </c>
      <c r="J84" s="483" t="n">
        <v>0</v>
      </c>
      <c r="K84" s="483" t="n">
        <v>0</v>
      </c>
      <c r="L84" s="483">
        <f>SUM(M84:R84)</f>
        <v/>
      </c>
      <c r="M84" s="483" t="n">
        <v>4064.464</v>
      </c>
      <c r="N84" s="483" t="n">
        <v>999.248</v>
      </c>
      <c r="O84" s="483" t="n">
        <v>0</v>
      </c>
      <c r="P84" s="483" t="n">
        <v>676.4</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553.7</v>
      </c>
      <c r="J85" s="485" t="n">
        <v>0</v>
      </c>
      <c r="K85" s="485" t="n">
        <v>0</v>
      </c>
      <c r="L85" s="485">
        <f>SUM(M85:R85)</f>
        <v/>
      </c>
      <c r="M85" s="485" t="n">
        <v>4250.365</v>
      </c>
      <c r="N85" s="485" t="n">
        <v>916.336</v>
      </c>
      <c r="O85" s="485" t="n">
        <v>0</v>
      </c>
      <c r="P85" s="485" t="n">
        <v>686.155</v>
      </c>
      <c r="Q85" s="485" t="n">
        <v>13.7</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2"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8994.873</v>
      </c>
      <c r="G12" s="524" t="n">
        <v>10915.012</v>
      </c>
      <c r="H12" s="483" t="n">
        <v>38752.93</v>
      </c>
      <c r="I12" s="483" t="n">
        <v>53539.705</v>
      </c>
      <c r="J12" s="525" t="n">
        <v>20899.977</v>
      </c>
      <c r="K12" s="524" t="n">
        <v>10397.725</v>
      </c>
      <c r="L12" s="483" t="n">
        <v>10314.982</v>
      </c>
      <c r="M12" s="483" t="n">
        <v>8295.5</v>
      </c>
      <c r="N12" s="526" t="n">
        <v>1760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8473.856</v>
      </c>
      <c r="G13" s="529" t="n">
        <v>11660.323</v>
      </c>
      <c r="H13" s="530" t="n">
        <v>43709.076</v>
      </c>
      <c r="I13" s="530" t="n">
        <v>54440.814</v>
      </c>
      <c r="J13" s="531" t="n">
        <v>26125.539</v>
      </c>
      <c r="K13" s="529" t="n">
        <v>10008.611</v>
      </c>
      <c r="L13" s="530" t="n">
        <v>10926.883</v>
      </c>
      <c r="M13" s="530" t="n">
        <v>8211.636</v>
      </c>
      <c r="N13" s="532" t="n">
        <v>2275.438</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6062.057</v>
      </c>
      <c r="G14" s="524" t="n">
        <v>1981.749</v>
      </c>
      <c r="H14" s="483" t="n">
        <v>31307.69</v>
      </c>
      <c r="I14" s="483" t="n">
        <v>49923.89</v>
      </c>
      <c r="J14" s="525" t="n">
        <v>17764.346</v>
      </c>
      <c r="K14" s="524" t="n">
        <v>6184.286</v>
      </c>
      <c r="L14" s="483" t="n">
        <v>9130.255000000001</v>
      </c>
      <c r="M14" s="483" t="n">
        <v>8004.276</v>
      </c>
      <c r="N14" s="526" t="n">
        <v>1423.1</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5554.336</v>
      </c>
      <c r="G15" s="529" t="n">
        <v>1978.54</v>
      </c>
      <c r="H15" s="530" t="n">
        <v>35505.237</v>
      </c>
      <c r="I15" s="530" t="n">
        <v>50414.022</v>
      </c>
      <c r="J15" s="531" t="n">
        <v>22032.359</v>
      </c>
      <c r="K15" s="529" t="n">
        <v>5737.775</v>
      </c>
      <c r="L15" s="530" t="n">
        <v>9536.505999999999</v>
      </c>
      <c r="M15" s="530" t="n">
        <v>7922.396</v>
      </c>
      <c r="N15" s="532" t="n">
        <v>2018.238</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76.5</v>
      </c>
      <c r="G16" s="524" t="n">
        <v>280</v>
      </c>
      <c r="H16" s="483" t="n">
        <v>198</v>
      </c>
      <c r="I16" s="483" t="n">
        <v>0</v>
      </c>
      <c r="J16" s="525" t="n">
        <v>155</v>
      </c>
      <c r="K16" s="524" t="n">
        <v>156</v>
      </c>
      <c r="L16" s="483" t="n">
        <v>296.633</v>
      </c>
      <c r="M16" s="483" t="n">
        <v>0</v>
      </c>
      <c r="N16" s="526" t="n">
        <v>70.5</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21</v>
      </c>
      <c r="G17" s="529" t="n">
        <v>444.5</v>
      </c>
      <c r="H17" s="530" t="n">
        <v>173</v>
      </c>
      <c r="I17" s="530" t="n">
        <v>0</v>
      </c>
      <c r="J17" s="531" t="n">
        <v>261.59</v>
      </c>
      <c r="K17" s="529" t="n">
        <v>150</v>
      </c>
      <c r="L17" s="530" t="n">
        <v>354.1</v>
      </c>
      <c r="M17" s="530" t="n">
        <v>0</v>
      </c>
      <c r="N17" s="532" t="n">
        <v>21</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186.7</v>
      </c>
      <c r="G20" s="524" t="n">
        <v>0</v>
      </c>
      <c r="H20" s="483" t="n">
        <v>0</v>
      </c>
      <c r="I20" s="483" t="n">
        <v>0</v>
      </c>
      <c r="J20" s="525" t="n">
        <v>0</v>
      </c>
      <c r="K20" s="524" t="n">
        <v>122.6</v>
      </c>
      <c r="L20" s="483" t="n">
        <v>0</v>
      </c>
      <c r="M20" s="483" t="n">
        <v>0</v>
      </c>
      <c r="N20" s="526" t="n">
        <v>64.09999999999999</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167</v>
      </c>
      <c r="G21" s="529" t="n">
        <v>0</v>
      </c>
      <c r="H21" s="530" t="n">
        <v>0</v>
      </c>
      <c r="I21" s="530" t="n">
        <v>0</v>
      </c>
      <c r="J21" s="531" t="n">
        <v>0</v>
      </c>
      <c r="K21" s="529" t="n">
        <v>98</v>
      </c>
      <c r="L21" s="530" t="n">
        <v>0</v>
      </c>
      <c r="M21" s="530" t="n">
        <v>0</v>
      </c>
      <c r="N21" s="532" t="n">
        <v>69</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5.5</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6.9</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23.8</v>
      </c>
      <c r="G24" s="524" t="n">
        <v>34</v>
      </c>
      <c r="H24" s="483" t="n">
        <v>10.8</v>
      </c>
      <c r="I24" s="483" t="n">
        <v>201.731</v>
      </c>
      <c r="J24" s="525" t="n">
        <v>93</v>
      </c>
      <c r="K24" s="524" t="n">
        <v>0</v>
      </c>
      <c r="L24" s="483" t="n">
        <v>0</v>
      </c>
      <c r="M24" s="483" t="n">
        <v>0</v>
      </c>
      <c r="N24" s="526" t="n">
        <v>23.8</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41.7</v>
      </c>
      <c r="G25" s="529" t="n">
        <v>58</v>
      </c>
      <c r="H25" s="530" t="n">
        <v>11.6</v>
      </c>
      <c r="I25" s="530" t="n">
        <v>210.2</v>
      </c>
      <c r="J25" s="531" t="n">
        <v>109</v>
      </c>
      <c r="K25" s="529" t="n">
        <v>0</v>
      </c>
      <c r="L25" s="530" t="n">
        <v>0</v>
      </c>
      <c r="M25" s="530" t="n">
        <v>0</v>
      </c>
      <c r="N25" s="532" t="n">
        <v>41.7</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418.315</v>
      </c>
      <c r="G26" s="524" t="n">
        <v>456.484</v>
      </c>
      <c r="H26" s="483" t="n">
        <v>1534.1</v>
      </c>
      <c r="I26" s="483" t="n">
        <v>1229.39</v>
      </c>
      <c r="J26" s="525" t="n">
        <v>1515.93</v>
      </c>
      <c r="K26" s="524" t="n">
        <v>689.115</v>
      </c>
      <c r="L26" s="483" t="n">
        <v>19</v>
      </c>
      <c r="M26" s="483" t="n">
        <v>183</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331.14</v>
      </c>
      <c r="G27" s="529" t="n">
        <v>377.2</v>
      </c>
      <c r="H27" s="530" t="n">
        <v>1458.1</v>
      </c>
      <c r="I27" s="530" t="n">
        <v>1136.83</v>
      </c>
      <c r="J27" s="531" t="n">
        <v>1460.84</v>
      </c>
      <c r="K27" s="529" t="n">
        <v>424.38</v>
      </c>
      <c r="L27" s="530" t="n">
        <v>20</v>
      </c>
      <c r="M27" s="530" t="n">
        <v>189</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1004.15</v>
      </c>
      <c r="G30" s="524" t="n">
        <v>259.8</v>
      </c>
      <c r="H30" s="483" t="n">
        <v>11</v>
      </c>
      <c r="I30" s="483" t="n">
        <v>635.6610000000001</v>
      </c>
      <c r="J30" s="525" t="n">
        <v>10</v>
      </c>
      <c r="K30" s="524" t="n">
        <v>1004.15</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1154.997</v>
      </c>
      <c r="G31" s="529" t="n">
        <v>282.2</v>
      </c>
      <c r="H31" s="530" t="n">
        <v>14</v>
      </c>
      <c r="I31" s="530" t="n">
        <v>656.53</v>
      </c>
      <c r="J31" s="531" t="n">
        <v>66.7</v>
      </c>
      <c r="K31" s="529" t="n">
        <v>1175.657</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105</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22.695</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1040.2</v>
      </c>
      <c r="H34" s="483" t="n">
        <v>1137.667</v>
      </c>
      <c r="I34" s="483" t="n">
        <v>625.378</v>
      </c>
      <c r="J34" s="525" t="n">
        <v>0</v>
      </c>
      <c r="K34" s="524" t="n">
        <v>0.623</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1130.328</v>
      </c>
      <c r="H35" s="530" t="n">
        <v>1183.141</v>
      </c>
      <c r="I35" s="530" t="n">
        <v>772.654</v>
      </c>
      <c r="J35" s="531" t="n">
        <v>142.3</v>
      </c>
      <c r="K35" s="529" t="n">
        <v>1.021</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13.5</v>
      </c>
      <c r="I36" s="483" t="n">
        <v>132.851</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14.7</v>
      </c>
      <c r="I37" s="530" t="n">
        <v>146.882</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3</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7.140000000000001</v>
      </c>
      <c r="G40" s="524" t="n">
        <v>67.40000000000001</v>
      </c>
      <c r="H40" s="483" t="n">
        <v>0</v>
      </c>
      <c r="I40" s="483" t="n">
        <v>0</v>
      </c>
      <c r="J40" s="525" t="n">
        <v>78</v>
      </c>
      <c r="K40" s="524" t="n">
        <v>7.140000000000001</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21.37</v>
      </c>
      <c r="G41" s="529" t="n">
        <v>20</v>
      </c>
      <c r="H41" s="530" t="n">
        <v>0</v>
      </c>
      <c r="I41" s="530" t="n">
        <v>0</v>
      </c>
      <c r="J41" s="531" t="n">
        <v>264.75</v>
      </c>
      <c r="K41" s="529" t="n">
        <v>21.37</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250.581</v>
      </c>
      <c r="G44" s="524" t="n">
        <v>0</v>
      </c>
      <c r="H44" s="483" t="n">
        <v>0</v>
      </c>
      <c r="I44" s="483" t="n">
        <v>0</v>
      </c>
      <c r="J44" s="525" t="n">
        <v>0</v>
      </c>
      <c r="K44" s="524" t="n">
        <v>250.581</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217.612</v>
      </c>
      <c r="G45" s="529" t="n">
        <v>0</v>
      </c>
      <c r="H45" s="530" t="n">
        <v>130</v>
      </c>
      <c r="I45" s="530" t="n">
        <v>0</v>
      </c>
      <c r="J45" s="531" t="n">
        <v>290</v>
      </c>
      <c r="K45" s="529" t="n">
        <v>238.612</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68.133</v>
      </c>
      <c r="G46" s="524" t="n">
        <v>5278.81</v>
      </c>
      <c r="H46" s="483" t="n">
        <v>138</v>
      </c>
      <c r="I46" s="483" t="n">
        <v>0.591</v>
      </c>
      <c r="J46" s="525" t="n">
        <v>0</v>
      </c>
      <c r="K46" s="524" t="n">
        <v>572.133</v>
      </c>
      <c r="L46" s="483" t="n">
        <v>510</v>
      </c>
      <c r="M46" s="483" t="n">
        <v>72</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88.2</v>
      </c>
      <c r="G47" s="529" t="n">
        <v>5490.414</v>
      </c>
      <c r="H47" s="530" t="n">
        <v>226.1</v>
      </c>
      <c r="I47" s="530" t="n">
        <v>1</v>
      </c>
      <c r="J47" s="531" t="n">
        <v>0</v>
      </c>
      <c r="K47" s="529" t="n">
        <v>732.7</v>
      </c>
      <c r="L47" s="530" t="n">
        <v>571</v>
      </c>
      <c r="M47" s="530" t="n">
        <v>76</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289.469</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461.941</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590</v>
      </c>
      <c r="H50" s="483" t="n">
        <v>0</v>
      </c>
      <c r="I50" s="483" t="n">
        <v>0</v>
      </c>
      <c r="J50" s="525" t="n">
        <v>125</v>
      </c>
      <c r="K50" s="524" t="n">
        <v>250</v>
      </c>
      <c r="L50" s="483" t="n">
        <v>173</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850</v>
      </c>
      <c r="H51" s="530" t="n">
        <v>44</v>
      </c>
      <c r="I51" s="530" t="n">
        <v>0</v>
      </c>
      <c r="J51" s="531" t="n">
        <v>175</v>
      </c>
      <c r="K51" s="529" t="n">
        <v>245.5</v>
      </c>
      <c r="L51" s="530" t="n">
        <v>187</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59</v>
      </c>
      <c r="G54" s="524" t="n">
        <v>0</v>
      </c>
      <c r="H54" s="483" t="n">
        <v>8</v>
      </c>
      <c r="I54" s="483" t="n">
        <v>40</v>
      </c>
      <c r="J54" s="525" t="n">
        <v>0</v>
      </c>
      <c r="K54" s="524" t="n">
        <v>59</v>
      </c>
      <c r="L54" s="483" t="n">
        <v>0</v>
      </c>
      <c r="M54" s="483" t="n">
        <v>11.984</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11</v>
      </c>
      <c r="G55" s="529" t="n">
        <v>0</v>
      </c>
      <c r="H55" s="530" t="n">
        <v>16.3</v>
      </c>
      <c r="I55" s="530" t="n">
        <v>40</v>
      </c>
      <c r="J55" s="531" t="n">
        <v>0</v>
      </c>
      <c r="K55" s="529" t="n">
        <v>11</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25</v>
      </c>
      <c r="H58" s="483" t="n">
        <v>0</v>
      </c>
      <c r="I58" s="483" t="n">
        <v>0</v>
      </c>
      <c r="J58" s="525" t="n">
        <v>0</v>
      </c>
      <c r="K58" s="524" t="n">
        <v>98</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25</v>
      </c>
      <c r="H59" s="530" t="n">
        <v>0</v>
      </c>
      <c r="I59" s="530" t="n">
        <v>0</v>
      </c>
      <c r="J59" s="531" t="n">
        <v>0</v>
      </c>
      <c r="K59" s="529" t="n">
        <v>121</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260</v>
      </c>
      <c r="H60" s="483" t="n">
        <v>2385.85</v>
      </c>
      <c r="I60" s="483" t="n">
        <v>166.846</v>
      </c>
      <c r="J60" s="525" t="n">
        <v>83</v>
      </c>
      <c r="K60" s="524" t="n">
        <v>0</v>
      </c>
      <c r="L60" s="483" t="n">
        <v>32.5</v>
      </c>
      <c r="M60" s="483" t="n">
        <v>24.24</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82.5</v>
      </c>
      <c r="H61" s="530" t="n">
        <v>2700.75</v>
      </c>
      <c r="I61" s="530" t="n">
        <v>370.346</v>
      </c>
      <c r="J61" s="531" t="n">
        <v>255.1</v>
      </c>
      <c r="K61" s="529" t="n">
        <v>0</v>
      </c>
      <c r="L61" s="530" t="n">
        <v>36.5</v>
      </c>
      <c r="M61" s="530" t="n">
        <v>24.24</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27</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26.4</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93.2</v>
      </c>
      <c r="H68" s="483" t="n">
        <v>0</v>
      </c>
      <c r="I68" s="483" t="n">
        <v>20.1</v>
      </c>
      <c r="J68" s="525" t="n">
        <v>0</v>
      </c>
      <c r="K68" s="524" t="n">
        <v>15</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92.40000000000001</v>
      </c>
      <c r="H69" s="530" t="n">
        <v>0</v>
      </c>
      <c r="I69" s="530" t="n">
        <v>28</v>
      </c>
      <c r="J69" s="531" t="n">
        <v>0</v>
      </c>
      <c r="K69" s="529" t="n">
        <v>15</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75</v>
      </c>
      <c r="G72" s="524" t="n">
        <v>0</v>
      </c>
      <c r="H72" s="483" t="n">
        <v>0</v>
      </c>
      <c r="I72" s="483" t="n">
        <v>0</v>
      </c>
      <c r="J72" s="525" t="n">
        <v>0</v>
      </c>
      <c r="K72" s="524" t="n">
        <v>75</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87.5</v>
      </c>
      <c r="G73" s="529" t="n">
        <v>0</v>
      </c>
      <c r="H73" s="530" t="n">
        <v>0</v>
      </c>
      <c r="I73" s="530" t="n">
        <v>0</v>
      </c>
      <c r="J73" s="531" t="n">
        <v>0</v>
      </c>
      <c r="K73" s="529" t="n">
        <v>87.5</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72</v>
      </c>
      <c r="G74" s="524" t="n">
        <v>0</v>
      </c>
      <c r="H74" s="483" t="n">
        <v>1215.086</v>
      </c>
      <c r="I74" s="483" t="n">
        <v>100.9</v>
      </c>
      <c r="J74" s="525" t="n">
        <v>44.2</v>
      </c>
      <c r="K74" s="524" t="n">
        <v>60</v>
      </c>
      <c r="L74" s="483" t="n">
        <v>0</v>
      </c>
      <c r="M74" s="483" t="n">
        <v>0</v>
      </c>
      <c r="N74" s="526" t="n">
        <v>12</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6</v>
      </c>
      <c r="G75" s="529" t="n">
        <v>0</v>
      </c>
      <c r="H75" s="530" t="n">
        <v>1374.686</v>
      </c>
      <c r="I75" s="530" t="n">
        <v>118.2</v>
      </c>
      <c r="J75" s="531" t="n">
        <v>193.6</v>
      </c>
      <c r="K75" s="529" t="n">
        <v>0</v>
      </c>
      <c r="L75" s="530" t="n">
        <v>50</v>
      </c>
      <c r="M75" s="530" t="n">
        <v>0</v>
      </c>
      <c r="N75" s="532" t="n">
        <v>6</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133</v>
      </c>
      <c r="H76" s="483" t="n">
        <v>52</v>
      </c>
      <c r="I76" s="483" t="n">
        <v>80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131</v>
      </c>
      <c r="H77" s="530" t="n">
        <v>52</v>
      </c>
      <c r="I77" s="530" t="n">
        <v>80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55</v>
      </c>
      <c r="G78" s="524" t="n">
        <v>14.9</v>
      </c>
      <c r="H78" s="483" t="n">
        <v>626.537</v>
      </c>
      <c r="I78" s="483" t="n">
        <v>22.967</v>
      </c>
      <c r="J78" s="525" t="n">
        <v>35</v>
      </c>
      <c r="K78" s="524" t="n">
        <v>15.7</v>
      </c>
      <c r="L78" s="483" t="n">
        <v>153.594</v>
      </c>
      <c r="M78" s="483" t="n">
        <v>0</v>
      </c>
      <c r="N78" s="526" t="n">
        <v>55</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14.6</v>
      </c>
      <c r="H79" s="530" t="n">
        <v>602.862</v>
      </c>
      <c r="I79" s="530" t="n">
        <v>61.45</v>
      </c>
      <c r="J79" s="531" t="n">
        <v>76.40000000000001</v>
      </c>
      <c r="K79" s="529" t="n">
        <v>24</v>
      </c>
      <c r="L79" s="530" t="n">
        <v>171.777</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636.497</v>
      </c>
      <c r="G80" s="524" t="n">
        <v>0</v>
      </c>
      <c r="H80" s="483" t="n">
        <v>114.7</v>
      </c>
      <c r="I80" s="483" t="n">
        <v>353.9</v>
      </c>
      <c r="J80" s="525" t="n">
        <v>49.2</v>
      </c>
      <c r="K80" s="524" t="n">
        <v>636.497</v>
      </c>
      <c r="L80" s="483" t="n">
        <v>0</v>
      </c>
      <c r="M80" s="483" t="n">
        <v>0</v>
      </c>
      <c r="N80" s="526" t="n">
        <v>111.5</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772.001</v>
      </c>
      <c r="G81" s="529" t="n">
        <v>0</v>
      </c>
      <c r="H81" s="530" t="n">
        <v>202.6</v>
      </c>
      <c r="I81" s="530" t="n">
        <v>397.8</v>
      </c>
      <c r="J81" s="531" t="n">
        <v>48.5</v>
      </c>
      <c r="K81" s="529" t="n">
        <v>772.001</v>
      </c>
      <c r="L81" s="530" t="n">
        <v>0</v>
      </c>
      <c r="M81" s="530" t="n">
        <v>0</v>
      </c>
      <c r="N81" s="532" t="n">
        <v>119.5</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6</v>
      </c>
      <c r="H84" s="483" t="n">
        <v>0</v>
      </c>
      <c r="I84" s="483" t="n">
        <v>0</v>
      </c>
      <c r="J84" s="525" t="n">
        <v>724.801</v>
      </c>
      <c r="K84" s="524" t="n">
        <v>201.9</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78.8</v>
      </c>
      <c r="H85" s="530" t="n">
        <v>0</v>
      </c>
      <c r="I85" s="530" t="n">
        <v>0</v>
      </c>
      <c r="J85" s="531" t="n">
        <v>400.2</v>
      </c>
      <c r="K85" s="529" t="n">
        <v>130.4</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222.5</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86.5</v>
      </c>
      <c r="H87" s="536" t="n">
        <v>0</v>
      </c>
      <c r="I87" s="536" t="n">
        <v>0</v>
      </c>
      <c r="J87" s="537" t="n">
        <v>349.2</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2"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0.115</v>
      </c>
      <c r="R12" s="483" t="n">
        <v>0</v>
      </c>
      <c r="S12" s="526" t="n">
        <v>0</v>
      </c>
      <c r="T12" s="522">
        <f>SUM(U12:X12)</f>
        <v/>
      </c>
      <c r="U12" s="483" t="n">
        <v>0</v>
      </c>
      <c r="V12" s="483" t="n">
        <v>0.287</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64.09</v>
      </c>
      <c r="Q13" s="530" t="n">
        <v>0.13</v>
      </c>
      <c r="R13" s="530" t="n">
        <v>0</v>
      </c>
      <c r="S13" s="532" t="n">
        <v>0</v>
      </c>
      <c r="T13" s="527">
        <f>SUM(U13:X13)</f>
        <v/>
      </c>
      <c r="U13" s="530" t="n">
        <v>49.3</v>
      </c>
      <c r="V13" s="530" t="n">
        <v>0.43</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0.115</v>
      </c>
      <c r="R14" s="483" t="n">
        <v>0</v>
      </c>
      <c r="S14" s="526" t="n">
        <v>0</v>
      </c>
      <c r="T14" s="522">
        <f>SUM(U14:X14)</f>
        <v/>
      </c>
      <c r="U14" s="483" t="n">
        <v>0</v>
      </c>
      <c r="V14" s="483" t="n">
        <v>0.287</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63.3</v>
      </c>
      <c r="Q15" s="530" t="n">
        <v>0.13</v>
      </c>
      <c r="R15" s="530" t="n">
        <v>0</v>
      </c>
      <c r="S15" s="532" t="n">
        <v>0</v>
      </c>
      <c r="T15" s="527">
        <f>SUM(U15:X15)</f>
        <v/>
      </c>
      <c r="U15" s="530" t="n">
        <v>42.66</v>
      </c>
      <c r="V15" s="530" t="n">
        <v>0.43</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0.79</v>
      </c>
      <c r="Q41" s="530" t="n">
        <v>0</v>
      </c>
      <c r="R41" s="530" t="n">
        <v>0</v>
      </c>
      <c r="S41" s="532" t="n">
        <v>0</v>
      </c>
      <c r="T41" s="527">
        <f>SUM(U41:X41)</f>
        <v/>
      </c>
      <c r="U41" s="530" t="n">
        <v>6.64</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landscape"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v>2621.873</v>
      </c>
      <c r="G12" s="483" t="n">
        <v>0</v>
      </c>
      <c r="H12" s="553" t="n">
        <v>8.199999999999999</v>
      </c>
      <c r="I12" s="554" t="n">
        <v>21.40013</v>
      </c>
    </row>
    <row customHeight="1" ht="12.75" r="13" s="349" spans="1:13">
      <c r="B13" s="348" t="n"/>
      <c r="C13" s="438" t="n"/>
      <c r="D13" s="436">
        <f>"year "&amp;(AktJahr-1)</f>
        <v/>
      </c>
      <c r="E13" s="530">
        <f>SUM(F13:G13)</f>
        <v/>
      </c>
      <c r="F13" s="530" t="n">
        <v>2852.367</v>
      </c>
      <c r="G13" s="530" t="n">
        <v>0</v>
      </c>
      <c r="H13" s="555" t="n">
        <v>1.2</v>
      </c>
      <c r="I13" s="556" t="n">
        <v>7.9</v>
      </c>
    </row>
    <row customHeight="1" ht="12.75" r="14" s="349" spans="1:13">
      <c r="B14" s="361" t="s">
        <v>77</v>
      </c>
      <c r="C14" s="481" t="s">
        <v>78</v>
      </c>
      <c r="D14" s="482">
        <f>$D$12</f>
        <v/>
      </c>
      <c r="E14" s="483">
        <f>SUM(F14:G14)</f>
        <v/>
      </c>
      <c r="F14" s="483" t="n">
        <v>561.958</v>
      </c>
      <c r="G14" s="483" t="n">
        <v>0</v>
      </c>
      <c r="H14" s="557" t="n">
        <v>0</v>
      </c>
      <c r="I14" s="558" t="n">
        <v>0</v>
      </c>
    </row>
    <row customHeight="1" ht="12.75" r="15" s="349" spans="1:13">
      <c r="B15" s="348" t="n"/>
      <c r="C15" s="438" t="n"/>
      <c r="D15" s="436">
        <f>$D$13</f>
        <v/>
      </c>
      <c r="E15" s="530">
        <f>SUM(F15:G15)</f>
        <v/>
      </c>
      <c r="F15" s="530" t="n">
        <v>653.468</v>
      </c>
      <c r="G15" s="530" t="n">
        <v>0</v>
      </c>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2.3</v>
      </c>
      <c r="G30" s="483" t="n">
        <v>0</v>
      </c>
      <c r="H30" s="557" t="n">
        <v>0</v>
      </c>
      <c r="I30" s="558" t="n">
        <v>0</v>
      </c>
    </row>
    <row customHeight="1" ht="12.75" r="31" s="349" spans="1:13">
      <c r="B31" s="348" t="n"/>
      <c r="C31" s="438" t="n"/>
      <c r="D31" s="436">
        <f>$D$13</f>
        <v/>
      </c>
      <c r="E31" s="530">
        <f>SUM(F31:G31)</f>
        <v/>
      </c>
      <c r="F31" s="530" t="n">
        <v>3.2</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191</v>
      </c>
      <c r="C38" s="481" t="s">
        <v>192</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193</v>
      </c>
      <c r="C40" s="481" t="s">
        <v>194</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195</v>
      </c>
      <c r="C42" s="481" t="s">
        <v>196</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197</v>
      </c>
      <c r="C44" s="481" t="s">
        <v>198</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199</v>
      </c>
      <c r="C46" s="481" t="s">
        <v>200</v>
      </c>
      <c r="D46" s="482">
        <f>$D$12</f>
        <v/>
      </c>
      <c r="E46" s="483">
        <f>SUM(F46:G46)</f>
        <v/>
      </c>
      <c r="F46" s="483" t="n">
        <v>116.226</v>
      </c>
      <c r="G46" s="483" t="n">
        <v>0</v>
      </c>
      <c r="H46" s="557" t="n">
        <v>0</v>
      </c>
      <c r="I46" s="558" t="n">
        <v>0</v>
      </c>
    </row>
    <row customHeight="1" ht="12.75" r="47" s="349" spans="1:13">
      <c r="B47" s="348" t="n"/>
      <c r="C47" s="438" t="n"/>
      <c r="D47" s="436">
        <f>$D$13</f>
        <v/>
      </c>
      <c r="E47" s="530">
        <f>SUM(F47:G47)</f>
        <v/>
      </c>
      <c r="F47" s="530" t="n">
        <v>111.718</v>
      </c>
      <c r="G47" s="530" t="n">
        <v>0</v>
      </c>
      <c r="H47" s="557" t="n">
        <v>0</v>
      </c>
      <c r="I47" s="558" t="n">
        <v>0</v>
      </c>
    </row>
    <row customHeight="1" ht="12.75" r="48" s="349" spans="1:13">
      <c r="B48" s="348" t="s">
        <v>201</v>
      </c>
      <c r="C48" s="481" t="s">
        <v>202</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203</v>
      </c>
      <c r="C50" s="481" t="s">
        <v>204</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205</v>
      </c>
      <c r="C52" s="481" t="s">
        <v>206</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79</v>
      </c>
      <c r="C54" s="481" t="s">
        <v>80</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207</v>
      </c>
      <c r="C56" s="481" t="s">
        <v>208</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209</v>
      </c>
      <c r="C58" s="481" t="s">
        <v>210</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211</v>
      </c>
      <c r="C60" s="481" t="s">
        <v>212</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213</v>
      </c>
      <c r="C62" s="481" t="s">
        <v>214</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215</v>
      </c>
      <c r="C64" s="481" t="s">
        <v>216</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217</v>
      </c>
      <c r="C66" s="481" t="s">
        <v>218</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219</v>
      </c>
      <c r="C68" s="481" t="s">
        <v>220</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221</v>
      </c>
      <c r="C70" s="481" t="s">
        <v>222</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223</v>
      </c>
      <c r="C72" s="481" t="s">
        <v>224</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81</v>
      </c>
      <c r="C74" s="481" t="s">
        <v>82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225</v>
      </c>
      <c r="C76" s="481" t="s">
        <v>226</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227</v>
      </c>
      <c r="C78" s="481" t="s">
        <v>228</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229</v>
      </c>
      <c r="C80" s="481" t="s">
        <v>230</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231</v>
      </c>
      <c r="C82" s="481" t="s">
        <v>232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233</v>
      </c>
      <c r="C84" s="481" t="s">
        <v>234</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235</v>
      </c>
      <c r="C86" s="481" t="s">
        <v>236</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83</v>
      </c>
      <c r="C88" s="481" t="s">
        <v>84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237</v>
      </c>
      <c r="C90" s="481" t="s">
        <v>238</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239</v>
      </c>
      <c r="C92" s="481" t="s">
        <v>240</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241</v>
      </c>
      <c r="C94" s="481" t="s">
        <v>242</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243</v>
      </c>
      <c r="C96" s="481" t="s">
        <v>244</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245</v>
      </c>
      <c r="C98" s="481" t="s">
        <v>246</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247</v>
      </c>
      <c r="C100" s="481" t="s">
        <v>248</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249</v>
      </c>
      <c r="C102" s="481" t="s">
        <v>250</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85</v>
      </c>
      <c r="C104" s="481" t="s">
        <v>86</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87</v>
      </c>
      <c r="C108" s="481" t="s">
        <v>88</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89</v>
      </c>
      <c r="C110" s="481" t="s">
        <v>90</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253</v>
      </c>
      <c r="C112" s="481" t="s">
        <v>254</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255</v>
      </c>
      <c r="C114" s="481" t="s">
        <v>256</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257</v>
      </c>
      <c r="C116" s="481" t="s">
        <v>258</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259</v>
      </c>
      <c r="C118" s="481" t="s">
        <v>260</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261</v>
      </c>
      <c r="C120" s="481" t="s">
        <v>262</v>
      </c>
      <c r="D120" s="482">
        <f>$D$12</f>
        <v/>
      </c>
      <c r="E120" s="483">
        <f>SUM(F120:G120)</f>
        <v/>
      </c>
      <c r="F120" s="483" t="n">
        <v>11.542</v>
      </c>
      <c r="G120" s="483" t="n">
        <v>0</v>
      </c>
      <c r="H120" s="557" t="n">
        <v>0</v>
      </c>
      <c r="I120" s="558" t="n">
        <v>0</v>
      </c>
    </row>
    <row customHeight="1" ht="12.75" r="121" s="349" spans="1:13">
      <c r="B121" s="348" t="n"/>
      <c r="C121" s="438" t="n"/>
      <c r="D121" s="436">
        <f>$D$13</f>
        <v/>
      </c>
      <c r="E121" s="530">
        <f>SUM(F121:G121)</f>
        <v/>
      </c>
      <c r="F121" s="530" t="n">
        <v>12.115</v>
      </c>
      <c r="G121" s="530" t="n">
        <v>0</v>
      </c>
      <c r="H121" s="557" t="n">
        <v>0</v>
      </c>
      <c r="I121" s="558" t="n">
        <v>0</v>
      </c>
    </row>
    <row customHeight="1" ht="12.75" r="122" s="349" spans="1:13">
      <c r="B122" s="348" t="s">
        <v>263</v>
      </c>
      <c r="C122" s="481" t="s">
        <v>264</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91</v>
      </c>
      <c r="C124" s="481" t="s">
        <v>92</v>
      </c>
      <c r="D124" s="482">
        <f>$D$12</f>
        <v/>
      </c>
      <c r="E124" s="483">
        <f>SUM(F124:G124)</f>
        <v/>
      </c>
      <c r="F124" s="483" t="n">
        <v>177.834</v>
      </c>
      <c r="G124" s="483" t="n">
        <v>0</v>
      </c>
      <c r="H124" s="557" t="n">
        <v>0</v>
      </c>
      <c r="I124" s="558" t="n">
        <v>0</v>
      </c>
    </row>
    <row customHeight="1" ht="12.75" r="125" s="349" spans="1:13">
      <c r="B125" s="348" t="n"/>
      <c r="C125" s="438" t="n"/>
      <c r="D125" s="436">
        <f>$D$13</f>
        <v/>
      </c>
      <c r="E125" s="530">
        <f>SUM(F125:G125)</f>
        <v/>
      </c>
      <c r="F125" s="530" t="n">
        <v>235.565</v>
      </c>
      <c r="G125" s="530" t="n">
        <v>0</v>
      </c>
      <c r="H125" s="557" t="n">
        <v>0</v>
      </c>
      <c r="I125" s="558" t="n">
        <v>0</v>
      </c>
    </row>
    <row customHeight="1" ht="12.75" r="126" s="349" spans="1:13">
      <c r="B126" s="348" t="s">
        <v>93</v>
      </c>
      <c r="C126" s="481" t="s">
        <v>94</v>
      </c>
      <c r="D126" s="482">
        <f>$D$12</f>
        <v/>
      </c>
      <c r="E126" s="483">
        <f>SUM(F126:G126)</f>
        <v/>
      </c>
      <c r="F126" s="483" t="n">
        <v>5.89</v>
      </c>
      <c r="G126" s="483" t="n">
        <v>0</v>
      </c>
      <c r="H126" s="557" t="n">
        <v>0</v>
      </c>
      <c r="I126" s="558" t="n">
        <v>0</v>
      </c>
    </row>
    <row customHeight="1" ht="12.75" r="127" s="349" spans="1:13">
      <c r="B127" s="348" t="n"/>
      <c r="C127" s="438" t="n"/>
      <c r="D127" s="436">
        <f>$D$13</f>
        <v/>
      </c>
      <c r="E127" s="530">
        <f>SUM(F127:G127)</f>
        <v/>
      </c>
      <c r="F127" s="530" t="n">
        <v>40.246</v>
      </c>
      <c r="G127" s="530" t="n">
        <v>0</v>
      </c>
      <c r="H127" s="557" t="n">
        <v>0</v>
      </c>
      <c r="I127" s="558" t="n">
        <v>0</v>
      </c>
    </row>
    <row customHeight="1" ht="12.75" r="128" s="349" spans="1:13">
      <c r="B128" s="348" t="s">
        <v>265</v>
      </c>
      <c r="C128" s="481" t="s">
        <v>266</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267</v>
      </c>
      <c r="C130" s="481" t="s">
        <v>268</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269</v>
      </c>
      <c r="C132" s="481" t="s">
        <v>270</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271</v>
      </c>
      <c r="C134" s="481" t="s">
        <v>272</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273</v>
      </c>
      <c r="C136" s="481" t="s">
        <v>274</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275</v>
      </c>
      <c r="C138" s="481" t="s">
        <v>276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281</v>
      </c>
      <c r="C144" s="481" t="s">
        <v>282</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283</v>
      </c>
      <c r="C146" s="481" t="s">
        <v>284</v>
      </c>
      <c r="D146" s="482">
        <f>$D$12</f>
        <v/>
      </c>
      <c r="E146" s="483">
        <f>SUM(F146:G146)</f>
        <v/>
      </c>
      <c r="F146" s="483" t="n">
        <v>42.4</v>
      </c>
      <c r="G146" s="483" t="n">
        <v>0</v>
      </c>
      <c r="H146" s="557" t="n">
        <v>0</v>
      </c>
      <c r="I146" s="558" t="n">
        <v>0</v>
      </c>
    </row>
    <row customHeight="1" ht="12.75" r="147" s="349" spans="1:13">
      <c r="B147" s="348" t="n"/>
      <c r="C147" s="438" t="n"/>
      <c r="D147" s="436">
        <f>$D$13</f>
        <v/>
      </c>
      <c r="E147" s="530">
        <f>SUM(F147:G147)</f>
        <v/>
      </c>
      <c r="F147" s="530" t="n">
        <v>57</v>
      </c>
      <c r="G147" s="530" t="n">
        <v>0</v>
      </c>
      <c r="H147" s="557" t="n">
        <v>0</v>
      </c>
      <c r="I147" s="558" t="n">
        <v>0</v>
      </c>
    </row>
    <row customHeight="1" ht="12.75" r="148" s="349" spans="1:13">
      <c r="B148" s="348" t="s">
        <v>285</v>
      </c>
      <c r="C148" s="481" t="s">
        <v>286</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287</v>
      </c>
      <c r="C150" s="481" t="s">
        <v>288</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289</v>
      </c>
      <c r="C152" s="481" t="s">
        <v>290</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291</v>
      </c>
      <c r="C154" s="481" t="s">
        <v>292</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293</v>
      </c>
      <c r="C156" s="481" t="s">
        <v>294</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95</v>
      </c>
      <c r="C158" s="481" t="s">
        <v>96</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131</v>
      </c>
      <c r="C160" s="481" t="s">
        <v>132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295</v>
      </c>
      <c r="C162" s="481" t="s">
        <v>296</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97</v>
      </c>
      <c r="C164" s="481" t="s">
        <v>98</v>
      </c>
      <c r="D164" s="482">
        <f>$D$12</f>
        <v/>
      </c>
      <c r="E164" s="483">
        <f>SUM(F164:G164)</f>
        <v/>
      </c>
      <c r="F164" s="483" t="n">
        <v>15.722</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297</v>
      </c>
      <c r="C166" s="481" t="s">
        <v>298</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139</v>
      </c>
      <c r="C168" s="481" t="s">
        <v>140</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141</v>
      </c>
      <c r="C182" s="481" t="s">
        <v>142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311</v>
      </c>
      <c r="C184" s="481" t="s">
        <v>312</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313</v>
      </c>
      <c r="C186" s="481" t="s">
        <v>314</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315</v>
      </c>
      <c r="C188" s="481" t="s">
        <v>316</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317</v>
      </c>
      <c r="C190" s="481" t="s">
        <v>318</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319</v>
      </c>
      <c r="C192" s="481" t="s">
        <v>320</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321</v>
      </c>
      <c r="C194" s="481" t="s">
        <v>322</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323</v>
      </c>
      <c r="C196" s="481" t="s">
        <v>324</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325</v>
      </c>
      <c r="C198" s="481" t="s">
        <v>326</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327</v>
      </c>
      <c r="C200" s="481" t="s">
        <v>328</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329</v>
      </c>
      <c r="C202" s="481" t="s">
        <v>330</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331</v>
      </c>
      <c r="C204" s="481" t="s">
        <v>332</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333</v>
      </c>
      <c r="C206" s="481" t="s">
        <v>334</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335</v>
      </c>
      <c r="C208" s="481" t="s">
        <v>336</v>
      </c>
      <c r="D208" s="482">
        <f>$D$12</f>
        <v/>
      </c>
      <c r="E208" s="483">
        <f>SUM(F208:G208)</f>
        <v/>
      </c>
      <c r="F208" s="483" t="n">
        <v>36.022</v>
      </c>
      <c r="G208" s="483" t="n">
        <v>0</v>
      </c>
      <c r="H208" s="557" t="n">
        <v>0</v>
      </c>
      <c r="I208" s="558" t="n">
        <v>0</v>
      </c>
    </row>
    <row customHeight="1" ht="12.75" r="209" s="349" spans="1:13">
      <c r="B209" s="348" t="n"/>
      <c r="C209" s="438" t="n"/>
      <c r="D209" s="436">
        <f>$D$13</f>
        <v/>
      </c>
      <c r="E209" s="530">
        <f>SUM(F209:G209)</f>
        <v/>
      </c>
      <c r="F209" s="530" t="n">
        <v>38.058</v>
      </c>
      <c r="G209" s="530" t="n">
        <v>0</v>
      </c>
      <c r="H209" s="557" t="n">
        <v>0</v>
      </c>
      <c r="I209" s="558" t="n">
        <v>0</v>
      </c>
    </row>
    <row customHeight="1" ht="12.75" r="210" s="349" spans="1:13">
      <c r="B210" s="348" t="s">
        <v>337</v>
      </c>
      <c r="C210" s="481" t="s">
        <v>338</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339</v>
      </c>
      <c r="C212" s="481" t="s">
        <v>340</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341</v>
      </c>
      <c r="C214" s="481" t="s">
        <v>342</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343</v>
      </c>
      <c r="C216" s="481" t="s">
        <v>344</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99</v>
      </c>
      <c r="C218" s="481" t="s">
        <v>100</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345</v>
      </c>
      <c r="C220" s="481" t="s">
        <v>346</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347</v>
      </c>
      <c r="C222" s="481" t="s">
        <v>348</v>
      </c>
      <c r="D222" s="482">
        <f>$D$12</f>
        <v/>
      </c>
      <c r="E222" s="483">
        <f>SUM(F222:G222)</f>
        <v/>
      </c>
      <c r="F222" s="483" t="n">
        <v>539.6080000000001</v>
      </c>
      <c r="G222" s="483" t="n">
        <v>0</v>
      </c>
      <c r="H222" s="557" t="n">
        <v>0</v>
      </c>
      <c r="I222" s="558" t="n">
        <v>0</v>
      </c>
    </row>
    <row customHeight="1" ht="12.75" r="223" s="349" spans="1:13">
      <c r="B223" s="348" t="n"/>
      <c r="C223" s="438" t="n"/>
      <c r="D223" s="436">
        <f>$D$13</f>
        <v/>
      </c>
      <c r="E223" s="530">
        <f>SUM(F223:G223)</f>
        <v/>
      </c>
      <c r="F223" s="530" t="n">
        <v>542.907</v>
      </c>
      <c r="G223" s="530" t="n">
        <v>0</v>
      </c>
      <c r="H223" s="557" t="n">
        <v>0</v>
      </c>
      <c r="I223" s="558" t="n">
        <v>0</v>
      </c>
    </row>
    <row customHeight="1" ht="12.75" r="224" s="349" spans="1:13">
      <c r="B224" s="348" t="s">
        <v>349</v>
      </c>
      <c r="C224" s="481" t="s">
        <v>350</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133</v>
      </c>
      <c r="C226" s="481" t="s">
        <v>134</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101</v>
      </c>
      <c r="C228" s="481" t="s">
        <v>102</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103</v>
      </c>
      <c r="C230" s="481" t="s">
        <v>104</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351</v>
      </c>
      <c r="C232" s="481" t="s">
        <v>352</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353</v>
      </c>
      <c r="C234" s="481" t="s">
        <v>354</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355</v>
      </c>
      <c r="C236" s="481" t="s">
        <v>356</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357</v>
      </c>
      <c r="C238" s="481" t="s">
        <v>358</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359</v>
      </c>
      <c r="C240" s="481" t="s">
        <v>360</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361</v>
      </c>
      <c r="C242" s="481" t="s">
        <v>362</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105</v>
      </c>
      <c r="C244" s="481" t="s">
        <v>106</v>
      </c>
      <c r="D244" s="482">
        <f>$D$12</f>
        <v/>
      </c>
      <c r="E244" s="483">
        <f>SUM(F244:G244)</f>
        <v/>
      </c>
      <c r="F244" s="483" t="n">
        <v>352.747</v>
      </c>
      <c r="G244" s="483" t="n">
        <v>0</v>
      </c>
      <c r="H244" s="557" t="n">
        <v>0</v>
      </c>
      <c r="I244" s="558" t="n">
        <v>0</v>
      </c>
    </row>
    <row customHeight="1" ht="12.75" r="245" s="349" spans="1:13">
      <c r="B245" s="348" t="n"/>
      <c r="C245" s="438" t="n"/>
      <c r="D245" s="436">
        <f>$D$13</f>
        <v/>
      </c>
      <c r="E245" s="530">
        <f>SUM(F245:G245)</f>
        <v/>
      </c>
      <c r="F245" s="530" t="n">
        <v>383.632</v>
      </c>
      <c r="G245" s="530" t="n">
        <v>0</v>
      </c>
      <c r="H245" s="557" t="n">
        <v>0</v>
      </c>
      <c r="I245" s="558" t="n">
        <v>0</v>
      </c>
    </row>
    <row customHeight="1" ht="12.75" r="246" s="349" spans="1:13">
      <c r="B246" s="348" t="s">
        <v>363</v>
      </c>
      <c r="C246" s="481" t="s">
        <v>364</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365</v>
      </c>
      <c r="C248" s="481" t="s">
        <v>366</v>
      </c>
      <c r="D248" s="482">
        <f>$D$12</f>
        <v/>
      </c>
      <c r="E248" s="483">
        <f>SUM(F248:G248)</f>
        <v/>
      </c>
      <c r="F248" s="483" t="n">
        <v>432.114</v>
      </c>
      <c r="G248" s="483" t="n">
        <v>0</v>
      </c>
      <c r="H248" s="557" t="n">
        <v>0</v>
      </c>
      <c r="I248" s="558" t="n">
        <v>0</v>
      </c>
    </row>
    <row customHeight="1" ht="12.75" r="249" s="349" spans="1:13">
      <c r="B249" s="348" t="n"/>
      <c r="C249" s="438" t="n"/>
      <c r="D249" s="436">
        <f>$D$13</f>
        <v/>
      </c>
      <c r="E249" s="530">
        <f>SUM(F249:G249)</f>
        <v/>
      </c>
      <c r="F249" s="530" t="n">
        <v>448.673</v>
      </c>
      <c r="G249" s="530" t="n">
        <v>0</v>
      </c>
      <c r="H249" s="557" t="n">
        <v>0</v>
      </c>
      <c r="I249" s="558" t="n">
        <v>0</v>
      </c>
    </row>
    <row customHeight="1" ht="12.75" r="250" s="349" spans="1:13">
      <c r="B250" s="348" t="s">
        <v>367</v>
      </c>
      <c r="C250" s="481" t="s">
        <v>368</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369</v>
      </c>
      <c r="C252" s="481" t="s">
        <v>370</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371</v>
      </c>
      <c r="C254" s="481" t="s">
        <v>372</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373</v>
      </c>
      <c r="C256" s="481" t="s">
        <v>374</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375</v>
      </c>
      <c r="C258" s="481" t="s">
        <v>376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377</v>
      </c>
      <c r="C260" s="481" t="s">
        <v>378</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379</v>
      </c>
      <c r="C262" s="481" t="s">
        <v>380</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381</v>
      </c>
      <c r="C264" s="481" t="s">
        <v>382</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383</v>
      </c>
      <c r="C266" s="481" t="s">
        <v>384</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385</v>
      </c>
      <c r="C268" s="481" t="s">
        <v>386</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387</v>
      </c>
      <c r="C270" s="481" t="s">
        <v>388</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389</v>
      </c>
      <c r="C272" s="481" t="s">
        <v>390</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391</v>
      </c>
      <c r="C274" s="481" t="s">
        <v>392</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393</v>
      </c>
      <c r="C276" s="481" t="s">
        <v>394</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395</v>
      </c>
      <c r="C278" s="481" t="s">
        <v>396</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397</v>
      </c>
      <c r="C280" s="481" t="s">
        <v>398</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107</v>
      </c>
      <c r="C282" s="481" t="s">
        <v>108</v>
      </c>
      <c r="D282" s="482">
        <f>$D$12</f>
        <v/>
      </c>
      <c r="E282" s="483">
        <f>SUM(F282:G282)</f>
        <v/>
      </c>
      <c r="F282" s="483" t="n">
        <v>2.115</v>
      </c>
      <c r="G282" s="483" t="n">
        <v>0</v>
      </c>
      <c r="H282" s="557" t="n">
        <v>0</v>
      </c>
      <c r="I282" s="558" t="n">
        <v>0</v>
      </c>
    </row>
    <row customHeight="1" ht="12.75" r="283" s="349" spans="1:13">
      <c r="B283" s="348" t="n"/>
      <c r="C283" s="438" t="n"/>
      <c r="D283" s="436">
        <f>$D$13</f>
        <v/>
      </c>
      <c r="E283" s="530">
        <f>SUM(F283:G283)</f>
        <v/>
      </c>
      <c r="F283" s="530" t="n">
        <v>2.586</v>
      </c>
      <c r="G283" s="530" t="n">
        <v>0</v>
      </c>
      <c r="H283" s="557" t="n">
        <v>0</v>
      </c>
      <c r="I283" s="558" t="n">
        <v>0</v>
      </c>
    </row>
    <row customHeight="1" ht="12.75" r="284" s="349" spans="1:13">
      <c r="B284" s="348" t="s">
        <v>399</v>
      </c>
      <c r="C284" s="481" t="s">
        <v>400</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401</v>
      </c>
      <c r="C286" s="481" t="s">
        <v>402</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135</v>
      </c>
      <c r="C288" s="481" t="s">
        <v>136</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0.9</v>
      </c>
      <c r="G289" s="530" t="n">
        <v>0</v>
      </c>
      <c r="H289" s="557" t="n">
        <v>0</v>
      </c>
      <c r="I289" s="558" t="n">
        <v>0</v>
      </c>
    </row>
    <row customHeight="1" ht="12.75" r="290" s="349" spans="1:13">
      <c r="B290" s="348" t="s">
        <v>403</v>
      </c>
      <c r="C290" s="481" t="s">
        <v>404</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109</v>
      </c>
      <c r="C292" s="481" t="s">
        <v>110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405</v>
      </c>
      <c r="C294" s="481" t="s">
        <v>406</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407</v>
      </c>
      <c r="C296" s="481" t="s">
        <v>408</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409</v>
      </c>
      <c r="C298" s="481" t="s">
        <v>410</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411</v>
      </c>
      <c r="C300" s="481" t="s">
        <v>412</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413</v>
      </c>
      <c r="C302" s="481" t="s">
        <v>414</v>
      </c>
      <c r="D302" s="482">
        <f>$D$12</f>
        <v/>
      </c>
      <c r="E302" s="483">
        <f>SUM(F302:G302)</f>
        <v/>
      </c>
      <c r="F302" s="483" t="n">
        <v>114.5</v>
      </c>
      <c r="G302" s="483" t="n">
        <v>0</v>
      </c>
      <c r="H302" s="557" t="n">
        <v>0</v>
      </c>
      <c r="I302" s="558" t="n">
        <v>0</v>
      </c>
    </row>
    <row customHeight="1" ht="12.75" r="303" s="349" spans="1:13">
      <c r="B303" s="348" t="n"/>
      <c r="C303" s="438" t="n"/>
      <c r="D303" s="436">
        <f>$D$13</f>
        <v/>
      </c>
      <c r="E303" s="530">
        <f>SUM(F303:G303)</f>
        <v/>
      </c>
      <c r="F303" s="530" t="n">
        <v>123.9</v>
      </c>
      <c r="G303" s="530" t="n">
        <v>0</v>
      </c>
      <c r="H303" s="557" t="n">
        <v>0</v>
      </c>
      <c r="I303" s="558" t="n">
        <v>0</v>
      </c>
    </row>
    <row customHeight="1" ht="12.75" r="304" s="349" spans="1:13">
      <c r="B304" s="348" t="s">
        <v>415</v>
      </c>
      <c r="C304" s="481" t="s">
        <v>416</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417</v>
      </c>
      <c r="C306" s="481" t="s">
        <v>418</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419</v>
      </c>
      <c r="C308" s="481" t="s">
        <v>420</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421</v>
      </c>
      <c r="C310" s="481" t="s">
        <v>422</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111</v>
      </c>
      <c r="C312" s="481" t="s">
        <v>112</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113</v>
      </c>
      <c r="C314" s="481" t="s">
        <v>114</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423</v>
      </c>
      <c r="C316" s="481" t="s">
        <v>424</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425</v>
      </c>
      <c r="C318" s="481" t="s">
        <v>426</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115</v>
      </c>
      <c r="C320" s="481" t="s">
        <v>116</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427</v>
      </c>
      <c r="C322" s="481" t="s">
        <v>428</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429</v>
      </c>
      <c r="C324" s="481" t="s">
        <v>430</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431</v>
      </c>
      <c r="C326" s="481" t="s">
        <v>432</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433</v>
      </c>
      <c r="C328" s="481" t="s">
        <v>434</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435</v>
      </c>
      <c r="C330" s="481" t="s">
        <v>436</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437</v>
      </c>
      <c r="C332" s="481" t="s">
        <v>438</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439</v>
      </c>
      <c r="C334" s="481" t="s">
        <v>440</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117</v>
      </c>
      <c r="C336" s="481" t="s">
        <v>118</v>
      </c>
      <c r="D336" s="482">
        <f>$D$12</f>
        <v/>
      </c>
      <c r="E336" s="483">
        <f>SUM(F336:G336)</f>
        <v/>
      </c>
      <c r="F336" s="483" t="n">
        <v>25.5</v>
      </c>
      <c r="G336" s="483" t="n">
        <v>0</v>
      </c>
      <c r="H336" s="557" t="n">
        <v>0</v>
      </c>
      <c r="I336" s="558" t="n">
        <v>0</v>
      </c>
    </row>
    <row customHeight="1" ht="12.75" r="337" s="349" spans="1:13">
      <c r="B337" s="348" t="n"/>
      <c r="C337" s="438" t="n"/>
      <c r="D337" s="436">
        <f>$D$13</f>
        <v/>
      </c>
      <c r="E337" s="530">
        <f>SUM(F337:G337)</f>
        <v/>
      </c>
      <c r="F337" s="530" t="n">
        <v>21.6</v>
      </c>
      <c r="G337" s="530" t="n">
        <v>0</v>
      </c>
      <c r="H337" s="557" t="n">
        <v>0</v>
      </c>
      <c r="I337" s="558" t="n">
        <v>0</v>
      </c>
    </row>
    <row customHeight="1" ht="12.75" r="338" s="349" spans="1:13">
      <c r="B338" s="348" t="s">
        <v>137</v>
      </c>
      <c r="C338" s="481" t="s">
        <v>138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441</v>
      </c>
      <c r="C340" s="481" t="s">
        <v>442</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443</v>
      </c>
      <c r="C342" s="481" t="s">
        <v>444</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445</v>
      </c>
      <c r="C344" s="481" t="s">
        <v>446</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447</v>
      </c>
      <c r="C346" s="481" t="s">
        <v>448</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449</v>
      </c>
      <c r="C348" s="481" t="s">
        <v>450</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451</v>
      </c>
      <c r="C350" s="481" t="s">
        <v>452</v>
      </c>
      <c r="D350" s="482">
        <f>$D$12</f>
        <v/>
      </c>
      <c r="E350" s="483">
        <f>SUM(F350:G350)</f>
        <v/>
      </c>
      <c r="F350" s="483" t="n">
        <v>31.7</v>
      </c>
      <c r="G350" s="483" t="n">
        <v>0</v>
      </c>
      <c r="H350" s="557" t="n">
        <v>0</v>
      </c>
      <c r="I350" s="558" t="n">
        <v>0</v>
      </c>
    </row>
    <row customHeight="1" ht="12.75" r="351" s="349" spans="1:13">
      <c r="B351" s="348" t="n"/>
      <c r="C351" s="438" t="n"/>
      <c r="D351" s="436">
        <f>$D$13</f>
        <v/>
      </c>
      <c r="E351" s="530">
        <f>SUM(F351:G351)</f>
        <v/>
      </c>
      <c r="F351" s="530" t="n">
        <v>51.5</v>
      </c>
      <c r="G351" s="530" t="n">
        <v>0</v>
      </c>
      <c r="H351" s="557" t="n">
        <v>0</v>
      </c>
      <c r="I351" s="558" t="n">
        <v>0</v>
      </c>
    </row>
    <row customHeight="1" ht="12.75" r="352" s="349" spans="1:13">
      <c r="B352" s="348" t="s">
        <v>119</v>
      </c>
      <c r="C352" s="481" t="s">
        <v>120</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121</v>
      </c>
      <c r="C354" s="481" t="s">
        <v>122</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453</v>
      </c>
      <c r="C356" s="481" t="s">
        <v>454</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123</v>
      </c>
      <c r="C358" s="481" t="s">
        <v>124</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455</v>
      </c>
      <c r="C360" s="481" t="s">
        <v>456</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463</v>
      </c>
      <c r="C368" s="481" t="s">
        <v>464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465</v>
      </c>
      <c r="C370" s="481" t="s">
        <v>466</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467</v>
      </c>
      <c r="C372" s="481" t="s">
        <v>468</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469</v>
      </c>
      <c r="C374" s="481" t="s">
        <v>470</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471</v>
      </c>
      <c r="C376" s="481" t="s">
        <v>472</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473</v>
      </c>
      <c r="C378" s="481" t="s">
        <v>474</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475</v>
      </c>
      <c r="C380" s="481" t="s">
        <v>476</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477</v>
      </c>
      <c r="C382" s="481" t="s">
        <v>478</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479</v>
      </c>
      <c r="C384" s="481" t="s">
        <v>480</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481</v>
      </c>
      <c r="C386" s="481" t="s">
        <v>482</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483</v>
      </c>
      <c r="C388" s="481" t="s">
        <v>484</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485</v>
      </c>
      <c r="C390" s="481" t="s">
        <v>486</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487</v>
      </c>
      <c r="C392" s="481" t="s">
        <v>488</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125</v>
      </c>
      <c r="C394" s="481" t="s">
        <v>126</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489</v>
      </c>
      <c r="C396" s="481" t="s">
        <v>490</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491</v>
      </c>
      <c r="C398" s="481" t="s">
        <v>492</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493</v>
      </c>
      <c r="C400" s="481" t="s">
        <v>494</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495</v>
      </c>
      <c r="C402" s="481" t="s">
        <v>496</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497</v>
      </c>
      <c r="C404" s="481" t="s">
        <v>498</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499</v>
      </c>
      <c r="C406" s="481" t="s">
        <v>500</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127</v>
      </c>
      <c r="C408" s="481" t="s">
        <v>128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501</v>
      </c>
      <c r="C410" s="481" t="s">
        <v>502</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143</v>
      </c>
      <c r="C412" s="481" t="s">
        <v>144</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503</v>
      </c>
      <c r="C414" s="481" t="s">
        <v>504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505</v>
      </c>
      <c r="C416" s="481" t="s">
        <v>506</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507</v>
      </c>
      <c r="C418" s="481" t="s">
        <v>508</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509</v>
      </c>
      <c r="C420" s="481" t="s">
        <v>510</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511</v>
      </c>
      <c r="C422" s="481" t="s">
        <v>512</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513</v>
      </c>
      <c r="C424" s="481" t="s">
        <v>514</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515</v>
      </c>
      <c r="C426" s="481" t="s">
        <v>516</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517</v>
      </c>
      <c r="C428" s="481" t="s">
        <v>518</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519</v>
      </c>
      <c r="C430" s="481" t="s">
        <v>520</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129</v>
      </c>
      <c r="C432" s="481" t="s">
        <v>130</v>
      </c>
      <c r="D432" s="482">
        <f>$D$12</f>
        <v/>
      </c>
      <c r="E432" s="483">
        <f>SUM(F432:G432)</f>
        <v/>
      </c>
      <c r="F432" s="483" t="n">
        <v>153.695</v>
      </c>
      <c r="G432" s="483" t="n">
        <v>0</v>
      </c>
      <c r="H432" s="557" t="n">
        <v>0</v>
      </c>
      <c r="I432" s="558" t="n">
        <v>0</v>
      </c>
    </row>
    <row customHeight="1" ht="12.75" r="433" s="349" spans="1:13">
      <c r="C433" s="438" t="n"/>
      <c r="D433" s="436">
        <f>$D$13</f>
        <v/>
      </c>
      <c r="E433" s="530">
        <f>SUM(F433:G433)</f>
        <v/>
      </c>
      <c r="F433" s="530" t="n">
        <v>125.299</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v>782.1</v>
      </c>
      <c r="F12" s="568" t="n">
        <v>0</v>
      </c>
      <c r="G12" s="568" t="n">
        <v>0</v>
      </c>
      <c r="H12" s="348" t="n"/>
      <c r="I12" s="348" t="n"/>
    </row>
    <row customHeight="1" ht="12.75" r="13" s="349" spans="1:13">
      <c r="B13" s="348" t="n"/>
      <c r="C13" s="438" t="n"/>
      <c r="D13" s="436">
        <f>"year "&amp;(AktJahr-1)</f>
        <v/>
      </c>
      <c r="E13" s="569" t="n">
        <v>1218.57</v>
      </c>
      <c r="F13" s="570" t="n">
        <v>0</v>
      </c>
      <c r="G13" s="570" t="n">
        <v>0</v>
      </c>
      <c r="H13" s="348" t="n"/>
      <c r="I13" s="348" t="n"/>
    </row>
    <row customHeight="1" ht="12.75" r="14" s="349" spans="1:13">
      <c r="B14" s="361" t="s">
        <v>77</v>
      </c>
      <c r="C14" s="481" t="s">
        <v>78</v>
      </c>
      <c r="D14" s="482">
        <f>$D$12</f>
        <v/>
      </c>
      <c r="E14" s="567" t="n">
        <v>114.4</v>
      </c>
      <c r="F14" s="571" t="n">
        <v>0</v>
      </c>
      <c r="G14" s="571" t="n">
        <v>0</v>
      </c>
      <c r="H14" s="348" t="n"/>
      <c r="I14" s="348" t="n"/>
    </row>
    <row customHeight="1" ht="12.8" r="15" s="349" spans="1:13">
      <c r="B15" s="348" t="n"/>
      <c r="C15" s="438" t="n"/>
      <c r="D15" s="436">
        <f>$D$13</f>
        <v/>
      </c>
      <c r="E15" s="569" t="n">
        <v>156</v>
      </c>
      <c r="F15" s="571" t="n">
        <v>0</v>
      </c>
      <c r="G15" s="571" t="n">
        <v>0</v>
      </c>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191</v>
      </c>
      <c r="C38" s="481" t="s">
        <v>192</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193</v>
      </c>
      <c r="C40" s="481" t="s">
        <v>194</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195</v>
      </c>
      <c r="C42" s="481" t="s">
        <v>196</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197</v>
      </c>
      <c r="C44" s="481" t="s">
        <v>198</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199</v>
      </c>
      <c r="C46" s="481" t="s">
        <v>200</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201</v>
      </c>
      <c r="C48" s="481" t="s">
        <v>202</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203</v>
      </c>
      <c r="C50" s="481" t="s">
        <v>204</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205</v>
      </c>
      <c r="C52" s="481" t="s">
        <v>206</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79</v>
      </c>
      <c r="C54" s="481" t="s">
        <v>80</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207</v>
      </c>
      <c r="C56" s="481" t="s">
        <v>208</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209</v>
      </c>
      <c r="C58" s="481" t="s">
        <v>210</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211</v>
      </c>
      <c r="C60" s="481" t="s">
        <v>212</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213</v>
      </c>
      <c r="C62" s="481" t="s">
        <v>214</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215</v>
      </c>
      <c r="C64" s="481" t="s">
        <v>216</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217</v>
      </c>
      <c r="C66" s="481" t="s">
        <v>218</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219</v>
      </c>
      <c r="C68" s="481" t="s">
        <v>220</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221</v>
      </c>
      <c r="C70" s="481" t="s">
        <v>222</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223</v>
      </c>
      <c r="C72" s="481" t="s">
        <v>224</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81</v>
      </c>
      <c r="C74" s="481" t="s">
        <v>82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225</v>
      </c>
      <c r="C76" s="481" t="s">
        <v>226</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227</v>
      </c>
      <c r="C78" s="481" t="s">
        <v>228</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229</v>
      </c>
      <c r="C80" s="481" t="s">
        <v>230</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231</v>
      </c>
      <c r="C82" s="481" t="s">
        <v>232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233</v>
      </c>
      <c r="C84" s="481" t="s">
        <v>234</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235</v>
      </c>
      <c r="C86" s="481" t="s">
        <v>236</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83</v>
      </c>
      <c r="C88" s="481" t="s">
        <v>84</v>
      </c>
      <c r="D88" s="482">
        <f>$D$12</f>
        <v/>
      </c>
      <c r="E88" s="567" t="n">
        <v>0</v>
      </c>
      <c r="F88" s="571" t="n">
        <v>0</v>
      </c>
      <c r="G88" s="571" t="n">
        <v>0</v>
      </c>
      <c r="H88" s="348" t="n"/>
      <c r="I88" s="348" t="n"/>
    </row>
    <row customHeight="1" ht="12.8" r="89" s="349" spans="1:13">
      <c r="B89" s="348" t="n"/>
      <c r="C89" s="438" t="n"/>
      <c r="D89" s="436">
        <f>$D$13</f>
        <v/>
      </c>
      <c r="E89" s="569" t="n">
        <v>11.25</v>
      </c>
      <c r="F89" s="572" t="n">
        <v>0</v>
      </c>
      <c r="G89" s="572" t="n">
        <v>0</v>
      </c>
      <c r="H89" s="348" t="n"/>
      <c r="I89" s="348" t="n"/>
    </row>
    <row customHeight="1" ht="12.8" r="90" s="349" spans="1:13">
      <c r="B90" s="361" t="s">
        <v>237</v>
      </c>
      <c r="C90" s="481" t="s">
        <v>238</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239</v>
      </c>
      <c r="C92" s="481" t="s">
        <v>240</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241</v>
      </c>
      <c r="C94" s="481" t="s">
        <v>242</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243</v>
      </c>
      <c r="C96" s="481" t="s">
        <v>244</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245</v>
      </c>
      <c r="C98" s="481" t="s">
        <v>246</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247</v>
      </c>
      <c r="C100" s="481" t="s">
        <v>248</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249</v>
      </c>
      <c r="C102" s="481" t="s">
        <v>250</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85</v>
      </c>
      <c r="C104" s="481" t="s">
        <v>86</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87</v>
      </c>
      <c r="C108" s="481" t="s">
        <v>88</v>
      </c>
      <c r="D108" s="482">
        <f>$D$12</f>
        <v/>
      </c>
      <c r="E108" s="567" t="n">
        <v>31</v>
      </c>
      <c r="F108" s="571" t="n">
        <v>0</v>
      </c>
      <c r="G108" s="571" t="n">
        <v>0</v>
      </c>
      <c r="H108" s="348" t="n"/>
      <c r="I108" s="348" t="n"/>
    </row>
    <row customHeight="1" ht="12.8" r="109" s="349" spans="1:13">
      <c r="B109" s="348" t="n"/>
      <c r="C109" s="438" t="n"/>
      <c r="D109" s="436">
        <f>$D$13</f>
        <v/>
      </c>
      <c r="E109" s="569" t="n">
        <v>34.4</v>
      </c>
      <c r="F109" s="572" t="n">
        <v>0</v>
      </c>
      <c r="G109" s="572" t="n">
        <v>0</v>
      </c>
      <c r="H109" s="348" t="n"/>
      <c r="I109" s="348" t="n"/>
    </row>
    <row customHeight="1" ht="12.8" r="110" s="349" spans="1:13">
      <c r="B110" s="361" t="s">
        <v>89</v>
      </c>
      <c r="C110" s="481" t="s">
        <v>90</v>
      </c>
      <c r="D110" s="482">
        <f>$D$12</f>
        <v/>
      </c>
      <c r="E110" s="567" t="n">
        <v>78.40000000000001</v>
      </c>
      <c r="F110" s="571" t="n">
        <v>0</v>
      </c>
      <c r="G110" s="571" t="n">
        <v>0</v>
      </c>
      <c r="H110" s="348" t="n"/>
      <c r="I110" s="348" t="n"/>
    </row>
    <row customHeight="1" ht="12.8" r="111" s="349" spans="1:13">
      <c r="B111" s="348" t="n"/>
      <c r="C111" s="438" t="n"/>
      <c r="D111" s="436">
        <f>$D$13</f>
        <v/>
      </c>
      <c r="E111" s="569" t="n">
        <v>119.334</v>
      </c>
      <c r="F111" s="572" t="n">
        <v>0</v>
      </c>
      <c r="G111" s="572" t="n">
        <v>0</v>
      </c>
      <c r="H111" s="348" t="n"/>
      <c r="I111" s="348" t="n"/>
    </row>
    <row customHeight="1" ht="12.8" r="112" s="349" spans="1:13">
      <c r="B112" s="361" t="s">
        <v>253</v>
      </c>
      <c r="C112" s="481" t="s">
        <v>254</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255</v>
      </c>
      <c r="C114" s="481" t="s">
        <v>256</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257</v>
      </c>
      <c r="C116" s="481" t="s">
        <v>258</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259</v>
      </c>
      <c r="C118" s="481" t="s">
        <v>260</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261</v>
      </c>
      <c r="C120" s="481" t="s">
        <v>262</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263</v>
      </c>
      <c r="C122" s="481" t="s">
        <v>264</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91</v>
      </c>
      <c r="C124" s="481" t="s">
        <v>92</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93</v>
      </c>
      <c r="C126" s="481" t="s">
        <v>94</v>
      </c>
      <c r="D126" s="482">
        <f>$D$12</f>
        <v/>
      </c>
      <c r="E126" s="567" t="n">
        <v>171.2</v>
      </c>
      <c r="F126" s="571" t="n">
        <v>0</v>
      </c>
      <c r="G126" s="571" t="n">
        <v>0</v>
      </c>
      <c r="H126" s="348" t="n"/>
      <c r="I126" s="348" t="n"/>
    </row>
    <row customHeight="1" ht="12.8" r="127" s="349" spans="1:13">
      <c r="B127" s="348" t="n"/>
      <c r="C127" s="438" t="n"/>
      <c r="D127" s="436">
        <f>$D$13</f>
        <v/>
      </c>
      <c r="E127" s="569" t="n">
        <v>108.267</v>
      </c>
      <c r="F127" s="572" t="n">
        <v>0</v>
      </c>
      <c r="G127" s="572" t="n">
        <v>0</v>
      </c>
      <c r="H127" s="348" t="n"/>
      <c r="I127" s="348" t="n"/>
    </row>
    <row customHeight="1" ht="12.8" r="128" s="349" spans="1:13">
      <c r="B128" s="361" t="s">
        <v>265</v>
      </c>
      <c r="C128" s="481" t="s">
        <v>266</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267</v>
      </c>
      <c r="C130" s="481" t="s">
        <v>268</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269</v>
      </c>
      <c r="C132" s="481" t="s">
        <v>270</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271</v>
      </c>
      <c r="C134" s="481" t="s">
        <v>272</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273</v>
      </c>
      <c r="C136" s="481" t="s">
        <v>274</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275</v>
      </c>
      <c r="C138" s="481" t="s">
        <v>276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281</v>
      </c>
      <c r="C144" s="481" t="s">
        <v>282</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283</v>
      </c>
      <c r="C146" s="481" t="s">
        <v>284</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285</v>
      </c>
      <c r="C148" s="481" t="s">
        <v>286</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287</v>
      </c>
      <c r="C150" s="481" t="s">
        <v>288</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289</v>
      </c>
      <c r="C152" s="481" t="s">
        <v>290</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291</v>
      </c>
      <c r="C154" s="481" t="s">
        <v>292</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293</v>
      </c>
      <c r="C156" s="481" t="s">
        <v>294</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95</v>
      </c>
      <c r="C158" s="481" t="s">
        <v>96</v>
      </c>
      <c r="D158" s="482">
        <f>$D$12</f>
        <v/>
      </c>
      <c r="E158" s="567" t="n">
        <v>78.5</v>
      </c>
      <c r="F158" s="571" t="n">
        <v>0</v>
      </c>
      <c r="G158" s="571" t="n">
        <v>0</v>
      </c>
      <c r="H158" s="348" t="n"/>
      <c r="I158" s="348" t="n"/>
    </row>
    <row customHeight="1" ht="12.8" r="159" s="349" spans="1:13">
      <c r="B159" s="348" t="n"/>
      <c r="C159" s="438" t="n"/>
      <c r="D159" s="436">
        <f>$D$13</f>
        <v/>
      </c>
      <c r="E159" s="569" t="n">
        <v>84.5</v>
      </c>
      <c r="F159" s="572" t="n">
        <v>0</v>
      </c>
      <c r="G159" s="572" t="n">
        <v>0</v>
      </c>
      <c r="H159" s="348" t="n"/>
      <c r="I159" s="348" t="n"/>
    </row>
    <row customHeight="1" ht="12.8" r="160" s="349" spans="1:13">
      <c r="B160" s="361" t="s">
        <v>131</v>
      </c>
      <c r="C160" s="481" t="s">
        <v>132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295</v>
      </c>
      <c r="C162" s="481" t="s">
        <v>296</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97</v>
      </c>
      <c r="C164" s="481" t="s">
        <v>98</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297</v>
      </c>
      <c r="C166" s="481" t="s">
        <v>298</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139</v>
      </c>
      <c r="C168" s="481" t="s">
        <v>140</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141</v>
      </c>
      <c r="C182" s="481" t="s">
        <v>142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311</v>
      </c>
      <c r="C184" s="481" t="s">
        <v>312</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313</v>
      </c>
      <c r="C186" s="481" t="s">
        <v>314</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315</v>
      </c>
      <c r="C188" s="481" t="s">
        <v>316</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317</v>
      </c>
      <c r="C190" s="481" t="s">
        <v>318</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319</v>
      </c>
      <c r="C192" s="481" t="s">
        <v>320</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321</v>
      </c>
      <c r="C194" s="481" t="s">
        <v>322</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323</v>
      </c>
      <c r="C196" s="481" t="s">
        <v>324</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325</v>
      </c>
      <c r="C198" s="481" t="s">
        <v>326</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327</v>
      </c>
      <c r="C200" s="481" t="s">
        <v>328</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329</v>
      </c>
      <c r="C202" s="481" t="s">
        <v>330</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331</v>
      </c>
      <c r="C204" s="481" t="s">
        <v>332</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333</v>
      </c>
      <c r="C206" s="481" t="s">
        <v>334</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335</v>
      </c>
      <c r="C208" s="481" t="s">
        <v>336</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337</v>
      </c>
      <c r="C210" s="481" t="s">
        <v>338</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339</v>
      </c>
      <c r="C212" s="481" t="s">
        <v>340</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341</v>
      </c>
      <c r="C214" s="481" t="s">
        <v>342</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343</v>
      </c>
      <c r="C216" s="481" t="s">
        <v>344</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99</v>
      </c>
      <c r="C218" s="481" t="s">
        <v>100</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345</v>
      </c>
      <c r="C220" s="481" t="s">
        <v>346</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347</v>
      </c>
      <c r="C222" s="481" t="s">
        <v>348</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349</v>
      </c>
      <c r="C224" s="481" t="s">
        <v>350</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133</v>
      </c>
      <c r="C226" s="481" t="s">
        <v>134</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101</v>
      </c>
      <c r="C228" s="481" t="s">
        <v>102</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103</v>
      </c>
      <c r="C230" s="481" t="s">
        <v>104</v>
      </c>
      <c r="D230" s="482">
        <f>$D$12</f>
        <v/>
      </c>
      <c r="E230" s="567" t="n">
        <v>0</v>
      </c>
      <c r="F230" s="571" t="n">
        <v>0</v>
      </c>
      <c r="G230" s="571" t="n">
        <v>0</v>
      </c>
      <c r="H230" s="348" t="n"/>
      <c r="I230" s="348" t="n"/>
    </row>
    <row customHeight="1" ht="12.8" r="231" s="349" spans="1:13">
      <c r="B231" s="348" t="n"/>
      <c r="C231" s="438" t="n"/>
      <c r="D231" s="436">
        <f>$D$13</f>
        <v/>
      </c>
      <c r="E231" s="569" t="n">
        <v>4.8</v>
      </c>
      <c r="F231" s="572" t="n">
        <v>0</v>
      </c>
      <c r="G231" s="572" t="n">
        <v>0</v>
      </c>
      <c r="H231" s="348" t="n"/>
      <c r="I231" s="348" t="n"/>
    </row>
    <row customHeight="1" ht="12.8" r="232" s="349" spans="1:13">
      <c r="B232" s="361" t="s">
        <v>351</v>
      </c>
      <c r="C232" s="481" t="s">
        <v>352</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353</v>
      </c>
      <c r="C234" s="481" t="s">
        <v>354</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355</v>
      </c>
      <c r="C236" s="481" t="s">
        <v>356</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357</v>
      </c>
      <c r="C238" s="481" t="s">
        <v>358</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359</v>
      </c>
      <c r="C240" s="481" t="s">
        <v>360</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361</v>
      </c>
      <c r="C242" s="481" t="s">
        <v>362</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105</v>
      </c>
      <c r="C244" s="481" t="s">
        <v>106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363</v>
      </c>
      <c r="C246" s="481" t="s">
        <v>364</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365</v>
      </c>
      <c r="C248" s="481" t="s">
        <v>366</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367</v>
      </c>
      <c r="C250" s="481" t="s">
        <v>368</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369</v>
      </c>
      <c r="C252" s="481" t="s">
        <v>370</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371</v>
      </c>
      <c r="C254" s="481" t="s">
        <v>372</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373</v>
      </c>
      <c r="C256" s="481" t="s">
        <v>374</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375</v>
      </c>
      <c r="C258" s="481" t="s">
        <v>376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377</v>
      </c>
      <c r="C260" s="481" t="s">
        <v>378</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379</v>
      </c>
      <c r="C262" s="481" t="s">
        <v>380</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381</v>
      </c>
      <c r="C264" s="481" t="s">
        <v>382</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383</v>
      </c>
      <c r="C266" s="481" t="s">
        <v>384</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385</v>
      </c>
      <c r="C268" s="481" t="s">
        <v>386</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387</v>
      </c>
      <c r="C270" s="481" t="s">
        <v>388</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389</v>
      </c>
      <c r="C272" s="481" t="s">
        <v>390</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391</v>
      </c>
      <c r="C274" s="481" t="s">
        <v>392</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393</v>
      </c>
      <c r="C276" s="481" t="s">
        <v>394</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395</v>
      </c>
      <c r="C278" s="481" t="s">
        <v>396</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397</v>
      </c>
      <c r="C280" s="481" t="s">
        <v>398</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107</v>
      </c>
      <c r="C282" s="481" t="s">
        <v>108</v>
      </c>
      <c r="D282" s="482">
        <f>$D$12</f>
        <v/>
      </c>
      <c r="E282" s="567" t="n">
        <v>0</v>
      </c>
      <c r="F282" s="571" t="n">
        <v>0</v>
      </c>
      <c r="G282" s="571" t="n">
        <v>0</v>
      </c>
      <c r="H282" s="348" t="n"/>
      <c r="I282" s="348" t="n"/>
    </row>
    <row customHeight="1" ht="12.8" r="283" s="349" spans="1:13">
      <c r="B283" s="348" t="n"/>
      <c r="C283" s="438" t="n"/>
      <c r="D283" s="436">
        <f>$D$13</f>
        <v/>
      </c>
      <c r="E283" s="569" t="n">
        <v>20.224</v>
      </c>
      <c r="F283" s="572" t="n">
        <v>0</v>
      </c>
      <c r="G283" s="572" t="n">
        <v>0</v>
      </c>
      <c r="H283" s="348" t="n"/>
      <c r="I283" s="348" t="n"/>
    </row>
    <row customHeight="1" ht="12.8" r="284" s="349" spans="1:13">
      <c r="B284" s="361" t="s">
        <v>399</v>
      </c>
      <c r="C284" s="481" t="s">
        <v>400</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401</v>
      </c>
      <c r="C286" s="481" t="s">
        <v>402</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135</v>
      </c>
      <c r="C288" s="481" t="s">
        <v>136</v>
      </c>
      <c r="D288" s="482">
        <f>$D$12</f>
        <v/>
      </c>
      <c r="E288" s="567" t="n">
        <v>0</v>
      </c>
      <c r="F288" s="571" t="n">
        <v>0</v>
      </c>
      <c r="G288" s="571" t="n">
        <v>0</v>
      </c>
      <c r="H288" s="348" t="n"/>
      <c r="I288" s="348" t="n"/>
    </row>
    <row customHeight="1" ht="12.8" r="289" s="349" spans="1:13">
      <c r="B289" s="348" t="n"/>
      <c r="C289" s="438" t="n"/>
      <c r="D289" s="436">
        <f>$D$13</f>
        <v/>
      </c>
      <c r="E289" s="569" t="n">
        <v>29.822</v>
      </c>
      <c r="F289" s="572" t="n">
        <v>0</v>
      </c>
      <c r="G289" s="572" t="n">
        <v>0</v>
      </c>
      <c r="H289" s="348" t="n"/>
      <c r="I289" s="348" t="n"/>
    </row>
    <row customHeight="1" ht="12.8" r="290" s="349" spans="1:13">
      <c r="B290" s="361" t="s">
        <v>403</v>
      </c>
      <c r="C290" s="481" t="s">
        <v>404</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109</v>
      </c>
      <c r="C292" s="481" t="s">
        <v>110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405</v>
      </c>
      <c r="C294" s="481" t="s">
        <v>406</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407</v>
      </c>
      <c r="C296" s="481" t="s">
        <v>408</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409</v>
      </c>
      <c r="C298" s="481" t="s">
        <v>410</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411</v>
      </c>
      <c r="C300" s="481" t="s">
        <v>412</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413</v>
      </c>
      <c r="C302" s="481" t="s">
        <v>414</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415</v>
      </c>
      <c r="C304" s="481" t="s">
        <v>416</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417</v>
      </c>
      <c r="C306" s="481" t="s">
        <v>418</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419</v>
      </c>
      <c r="C308" s="481" t="s">
        <v>420</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421</v>
      </c>
      <c r="C310" s="481" t="s">
        <v>422</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111</v>
      </c>
      <c r="C312" s="481" t="s">
        <v>112</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113</v>
      </c>
      <c r="C314" s="481" t="s">
        <v>114</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423</v>
      </c>
      <c r="C316" s="481" t="s">
        <v>424</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425</v>
      </c>
      <c r="C318" s="481" t="s">
        <v>426</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115</v>
      </c>
      <c r="C320" s="481" t="s">
        <v>116</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427</v>
      </c>
      <c r="C322" s="481" t="s">
        <v>428</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429</v>
      </c>
      <c r="C324" s="481" t="s">
        <v>430</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431</v>
      </c>
      <c r="C326" s="481" t="s">
        <v>432</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433</v>
      </c>
      <c r="C328" s="481" t="s">
        <v>434</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435</v>
      </c>
      <c r="C330" s="481" t="s">
        <v>436</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437</v>
      </c>
      <c r="C332" s="481" t="s">
        <v>438</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439</v>
      </c>
      <c r="C334" s="481" t="s">
        <v>440</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117</v>
      </c>
      <c r="C336" s="481" t="s">
        <v>118</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137</v>
      </c>
      <c r="C338" s="481" t="s">
        <v>138</v>
      </c>
      <c r="D338" s="482">
        <f>$D$12</f>
        <v/>
      </c>
      <c r="E338" s="567" t="n">
        <v>9.300000000000001</v>
      </c>
      <c r="F338" s="571" t="n">
        <v>0</v>
      </c>
      <c r="G338" s="571" t="n">
        <v>0</v>
      </c>
      <c r="H338" s="348" t="n"/>
      <c r="I338" s="348" t="n"/>
    </row>
    <row customHeight="1" ht="12.8" r="339" s="349" spans="1:13">
      <c r="B339" s="348" t="n"/>
      <c r="C339" s="438" t="n"/>
      <c r="D339" s="436">
        <f>$D$13</f>
        <v/>
      </c>
      <c r="E339" s="569" t="n">
        <v>28.5</v>
      </c>
      <c r="F339" s="572" t="n">
        <v>0</v>
      </c>
      <c r="G339" s="572" t="n">
        <v>0</v>
      </c>
      <c r="H339" s="348" t="n"/>
      <c r="I339" s="348" t="n"/>
    </row>
    <row customHeight="1" ht="12.8" r="340" s="349" spans="1:13">
      <c r="B340" s="361" t="s">
        <v>441</v>
      </c>
      <c r="C340" s="481" t="s">
        <v>442</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443</v>
      </c>
      <c r="C342" s="481" t="s">
        <v>444</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445</v>
      </c>
      <c r="C344" s="481" t="s">
        <v>446</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447</v>
      </c>
      <c r="C346" s="481" t="s">
        <v>448</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449</v>
      </c>
      <c r="C348" s="481" t="s">
        <v>450</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451</v>
      </c>
      <c r="C350" s="481" t="s">
        <v>452</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119</v>
      </c>
      <c r="C352" s="481" t="s">
        <v>120</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121</v>
      </c>
      <c r="C354" s="481" t="s">
        <v>122</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453</v>
      </c>
      <c r="C356" s="481" t="s">
        <v>454</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123</v>
      </c>
      <c r="C358" s="481" t="s">
        <v>124</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455</v>
      </c>
      <c r="C360" s="481" t="s">
        <v>456</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463</v>
      </c>
      <c r="C368" s="481" t="s">
        <v>464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465</v>
      </c>
      <c r="C370" s="481" t="s">
        <v>466</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467</v>
      </c>
      <c r="C372" s="481" t="s">
        <v>468</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469</v>
      </c>
      <c r="C374" s="481" t="s">
        <v>470</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471</v>
      </c>
      <c r="C376" s="481" t="s">
        <v>472</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473</v>
      </c>
      <c r="C378" s="481" t="s">
        <v>474</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475</v>
      </c>
      <c r="C380" s="481" t="s">
        <v>476</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477</v>
      </c>
      <c r="C382" s="481" t="s">
        <v>478</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479</v>
      </c>
      <c r="C384" s="481" t="s">
        <v>480</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481</v>
      </c>
      <c r="C386" s="481" t="s">
        <v>482</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483</v>
      </c>
      <c r="C388" s="481" t="s">
        <v>484</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485</v>
      </c>
      <c r="C390" s="481" t="s">
        <v>486</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487</v>
      </c>
      <c r="C392" s="481" t="s">
        <v>488</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125</v>
      </c>
      <c r="C394" s="481" t="s">
        <v>126</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489</v>
      </c>
      <c r="C396" s="481" t="s">
        <v>490</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491</v>
      </c>
      <c r="C398" s="481" t="s">
        <v>492</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493</v>
      </c>
      <c r="C400" s="481" t="s">
        <v>494</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495</v>
      </c>
      <c r="C402" s="481" t="s">
        <v>496</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497</v>
      </c>
      <c r="C404" s="481" t="s">
        <v>498</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499</v>
      </c>
      <c r="C406" s="481" t="s">
        <v>500</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127</v>
      </c>
      <c r="C408" s="481" t="s">
        <v>128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501</v>
      </c>
      <c r="C410" s="481" t="s">
        <v>502</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143</v>
      </c>
      <c r="C412" s="481" t="s">
        <v>144</v>
      </c>
      <c r="D412" s="482">
        <f>$D$12</f>
        <v/>
      </c>
      <c r="E412" s="567" t="n">
        <v>299.3</v>
      </c>
      <c r="F412" s="571" t="n">
        <v>0</v>
      </c>
      <c r="G412" s="571" t="n">
        <v>0</v>
      </c>
      <c r="H412" s="348" t="n"/>
      <c r="I412" s="348" t="n"/>
    </row>
    <row customHeight="1" ht="12.8" r="413" s="349" spans="1:13">
      <c r="B413" s="348" t="n"/>
      <c r="C413" s="438" t="n"/>
      <c r="D413" s="436">
        <f>$D$13</f>
        <v/>
      </c>
      <c r="E413" s="569" t="n">
        <v>621.473</v>
      </c>
      <c r="F413" s="572" t="n">
        <v>0</v>
      </c>
      <c r="G413" s="572" t="n">
        <v>0</v>
      </c>
      <c r="H413" s="348" t="n"/>
      <c r="I413" s="348" t="n"/>
    </row>
    <row customHeight="1" ht="12.8" r="414" s="349" spans="1:13">
      <c r="B414" s="361" t="s">
        <v>503</v>
      </c>
      <c r="C414" s="481" t="s">
        <v>504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505</v>
      </c>
      <c r="C416" s="481" t="s">
        <v>506</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507</v>
      </c>
      <c r="C418" s="481" t="s">
        <v>508</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509</v>
      </c>
      <c r="C420" s="481" t="s">
        <v>510</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511</v>
      </c>
      <c r="C422" s="481" t="s">
        <v>512</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513</v>
      </c>
      <c r="C424" s="481" t="s">
        <v>514</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515</v>
      </c>
      <c r="C426" s="481" t="s">
        <v>516</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517</v>
      </c>
      <c r="C428" s="481" t="s">
        <v>518</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519</v>
      </c>
      <c r="C430" s="481" t="s">
        <v>520</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129</v>
      </c>
      <c r="C432" s="481" t="s">
        <v>130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12424.3</v>
      </c>
      <c r="F13" s="483" t="n">
        <v>0</v>
      </c>
      <c r="G13" s="483" t="n">
        <v>1794.2</v>
      </c>
      <c r="H13" s="483" t="n">
        <v>437.2</v>
      </c>
      <c r="I13" s="526" t="n">
        <v>10630.1</v>
      </c>
    </row>
    <row customHeight="1" ht="12.8" r="14" s="349" spans="1:9">
      <c r="B14" s="588" t="n"/>
      <c r="C14" s="436" t="n"/>
      <c r="D14" s="436">
        <f>"Jahr "&amp;(AktJahr-1)</f>
        <v/>
      </c>
      <c r="E14" s="527" t="n">
        <v>14443.8</v>
      </c>
      <c r="F14" s="530" t="n">
        <v>0</v>
      </c>
      <c r="G14" s="530" t="n">
        <v>1940.1</v>
      </c>
      <c r="H14" s="530" t="n">
        <v>468.1</v>
      </c>
      <c r="I14" s="532" t="n">
        <v>12502.7</v>
      </c>
    </row>
    <row customHeight="1" ht="12.8" r="15" s="349" spans="1:9">
      <c r="B15" s="588" t="s">
        <v>77</v>
      </c>
      <c r="C15" s="481" t="s">
        <v>78</v>
      </c>
      <c r="D15" s="482">
        <f>$D$13</f>
        <v/>
      </c>
      <c r="E15" s="522" t="n">
        <v>9780.5</v>
      </c>
      <c r="F15" s="483" t="n">
        <v>0</v>
      </c>
      <c r="G15" s="483" t="n">
        <v>977</v>
      </c>
      <c r="H15" s="483" t="n">
        <v>0</v>
      </c>
      <c r="I15" s="526" t="n">
        <v>8803.5</v>
      </c>
    </row>
    <row customHeight="1" ht="12.8" r="16" s="349" spans="1:9">
      <c r="B16" s="588" t="n"/>
      <c r="C16" s="436" t="n"/>
      <c r="D16" s="436">
        <f>$D$14</f>
        <v/>
      </c>
      <c r="E16" s="527" t="n">
        <v>10912.9</v>
      </c>
      <c r="F16" s="530" t="n">
        <v>0</v>
      </c>
      <c r="G16" s="530" t="n">
        <v>1014</v>
      </c>
      <c r="H16" s="530" t="n">
        <v>60</v>
      </c>
      <c r="I16" s="532" t="n">
        <v>9897.9</v>
      </c>
    </row>
    <row customHeight="1" ht="12.8" r="17" s="349" spans="1:9">
      <c r="B17" s="589" t="s">
        <v>79</v>
      </c>
      <c r="C17" s="481" t="s">
        <v>80</v>
      </c>
      <c r="D17" s="482">
        <f>$D$13</f>
        <v/>
      </c>
      <c r="E17" s="522" t="n">
        <v>53</v>
      </c>
      <c r="F17" s="483" t="n">
        <v>0</v>
      </c>
      <c r="G17" s="483" t="n">
        <v>0</v>
      </c>
      <c r="H17" s="483" t="n">
        <v>0</v>
      </c>
      <c r="I17" s="526" t="n">
        <v>53</v>
      </c>
    </row>
    <row customHeight="1" ht="12.8" r="18" s="349" spans="1:9">
      <c r="B18" s="588" t="n"/>
      <c r="C18" s="436" t="n"/>
      <c r="D18" s="436">
        <f>$D$14</f>
        <v/>
      </c>
      <c r="E18" s="527" t="n">
        <v>128</v>
      </c>
      <c r="F18" s="530" t="n">
        <v>0</v>
      </c>
      <c r="G18" s="530" t="n">
        <v>0</v>
      </c>
      <c r="H18" s="530" t="n">
        <v>0</v>
      </c>
      <c r="I18" s="532" t="n">
        <v>128</v>
      </c>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v>43</v>
      </c>
      <c r="F21" s="483" t="n">
        <v>0</v>
      </c>
      <c r="G21" s="483" t="n">
        <v>0</v>
      </c>
      <c r="H21" s="483" t="n">
        <v>0</v>
      </c>
      <c r="I21" s="526" t="n">
        <v>43</v>
      </c>
    </row>
    <row customHeight="1" ht="12.8" r="22" s="349" spans="1:9">
      <c r="B22" s="588" t="n"/>
      <c r="C22" s="436" t="n"/>
      <c r="D22" s="436">
        <f>$D$14</f>
        <v/>
      </c>
      <c r="E22" s="527" t="n">
        <v>42</v>
      </c>
      <c r="F22" s="530" t="n">
        <v>0</v>
      </c>
      <c r="G22" s="530" t="n">
        <v>0</v>
      </c>
      <c r="H22" s="530" t="n">
        <v>0</v>
      </c>
      <c r="I22" s="532" t="n">
        <v>42</v>
      </c>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v>35</v>
      </c>
      <c r="F25" s="483" t="n">
        <v>0</v>
      </c>
      <c r="G25" s="483" t="n">
        <v>10</v>
      </c>
      <c r="H25" s="483" t="n">
        <v>0</v>
      </c>
      <c r="I25" s="526" t="n">
        <v>25</v>
      </c>
    </row>
    <row customHeight="1" ht="12.8" r="26" s="349" spans="1:9">
      <c r="B26" s="588" t="n"/>
      <c r="C26" s="436" t="n"/>
      <c r="D26" s="436">
        <f>$D$14</f>
        <v/>
      </c>
      <c r="E26" s="527" t="n">
        <v>75</v>
      </c>
      <c r="F26" s="530" t="n">
        <v>0</v>
      </c>
      <c r="G26" s="530" t="n">
        <v>0</v>
      </c>
      <c r="H26" s="530" t="n">
        <v>0</v>
      </c>
      <c r="I26" s="532" t="n">
        <v>75</v>
      </c>
    </row>
    <row customHeight="1" ht="12.8" r="27" s="349" spans="1:9">
      <c r="B27" s="588" t="s">
        <v>89</v>
      </c>
      <c r="C27" s="481" t="s">
        <v>90</v>
      </c>
      <c r="D27" s="482">
        <f>$D$13</f>
        <v/>
      </c>
      <c r="E27" s="522" t="n">
        <v>516</v>
      </c>
      <c r="F27" s="483" t="n">
        <v>0</v>
      </c>
      <c r="G27" s="483" t="n">
        <v>46</v>
      </c>
      <c r="H27" s="483" t="n">
        <v>0</v>
      </c>
      <c r="I27" s="526" t="n">
        <v>470</v>
      </c>
    </row>
    <row customHeight="1" ht="12.8" r="28" s="349" spans="1:9">
      <c r="B28" s="588" t="n"/>
      <c r="C28" s="436" t="n"/>
      <c r="D28" s="436">
        <f>$D$14</f>
        <v/>
      </c>
      <c r="E28" s="527" t="n">
        <v>771</v>
      </c>
      <c r="F28" s="530" t="n">
        <v>0</v>
      </c>
      <c r="G28" s="530" t="n">
        <v>46</v>
      </c>
      <c r="H28" s="530" t="n">
        <v>0</v>
      </c>
      <c r="I28" s="532" t="n">
        <v>725</v>
      </c>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v>52</v>
      </c>
      <c r="F31" s="483" t="n">
        <v>0</v>
      </c>
      <c r="G31" s="483" t="n">
        <v>52</v>
      </c>
      <c r="H31" s="483" t="n">
        <v>0</v>
      </c>
      <c r="I31" s="526" t="n">
        <v>0</v>
      </c>
    </row>
    <row customHeight="1" ht="12.8" r="32" s="349" spans="1:9">
      <c r="B32" s="588" t="n"/>
      <c r="C32" s="436" t="n"/>
      <c r="D32" s="436">
        <f>$D$14</f>
        <v/>
      </c>
      <c r="E32" s="527" t="n">
        <v>52</v>
      </c>
      <c r="F32" s="530" t="n">
        <v>0</v>
      </c>
      <c r="G32" s="530" t="n">
        <v>52</v>
      </c>
      <c r="H32" s="530" t="n">
        <v>0</v>
      </c>
      <c r="I32" s="532" t="n">
        <v>0</v>
      </c>
    </row>
    <row customHeight="1" ht="12.8" r="33" s="349" spans="1:9">
      <c r="B33" s="588" t="s">
        <v>95</v>
      </c>
      <c r="C33" s="481" t="s">
        <v>96</v>
      </c>
      <c r="D33" s="482">
        <f>$D$13</f>
        <v/>
      </c>
      <c r="E33" s="522" t="n">
        <v>35</v>
      </c>
      <c r="F33" s="483" t="n">
        <v>0</v>
      </c>
      <c r="G33" s="483" t="n">
        <v>0</v>
      </c>
      <c r="H33" s="483" t="n">
        <v>0</v>
      </c>
      <c r="I33" s="526" t="n">
        <v>35</v>
      </c>
    </row>
    <row customHeight="1" ht="12.8" r="34" s="349" spans="1:9">
      <c r="B34" s="588" t="n"/>
      <c r="C34" s="436" t="n"/>
      <c r="D34" s="436">
        <f>$D$14</f>
        <v/>
      </c>
      <c r="E34" s="527" t="n">
        <v>35</v>
      </c>
      <c r="F34" s="530" t="n">
        <v>0</v>
      </c>
      <c r="G34" s="530" t="n">
        <v>0</v>
      </c>
      <c r="H34" s="530" t="n">
        <v>0</v>
      </c>
      <c r="I34" s="532" t="n">
        <v>35</v>
      </c>
    </row>
    <row customHeight="1" ht="12.8" r="35" s="349" spans="1:9">
      <c r="B35" s="588" t="s">
        <v>97</v>
      </c>
      <c r="C35" s="481" t="s">
        <v>98</v>
      </c>
      <c r="D35" s="482">
        <f>$D$13</f>
        <v/>
      </c>
      <c r="E35" s="522" t="n">
        <v>158.5</v>
      </c>
      <c r="F35" s="483" t="n">
        <v>0</v>
      </c>
      <c r="G35" s="483" t="n">
        <v>68.5</v>
      </c>
      <c r="H35" s="483" t="n">
        <v>68.5</v>
      </c>
      <c r="I35" s="526" t="n">
        <v>90</v>
      </c>
    </row>
    <row customHeight="1" ht="12.8" r="36" s="349" spans="1:9">
      <c r="B36" s="588" t="n"/>
      <c r="C36" s="436" t="n"/>
      <c r="D36" s="436">
        <f>$D$14</f>
        <v/>
      </c>
      <c r="E36" s="527" t="n">
        <v>336.3</v>
      </c>
      <c r="F36" s="530" t="n">
        <v>0</v>
      </c>
      <c r="G36" s="530" t="n">
        <v>118.5</v>
      </c>
      <c r="H36" s="530" t="n">
        <v>118.5</v>
      </c>
      <c r="I36" s="532" t="n">
        <v>217.8</v>
      </c>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v>152</v>
      </c>
      <c r="F41" s="483" t="n">
        <v>0</v>
      </c>
      <c r="G41" s="483" t="n">
        <v>152</v>
      </c>
      <c r="H41" s="483" t="n">
        <v>0</v>
      </c>
      <c r="I41" s="526" t="n">
        <v>0</v>
      </c>
    </row>
    <row customHeight="1" ht="12.8" r="42" s="349" spans="1:9">
      <c r="B42" s="588" t="n"/>
      <c r="C42" s="436" t="n"/>
      <c r="D42" s="436">
        <f>$D$14</f>
        <v/>
      </c>
      <c r="E42" s="527" t="n">
        <v>300</v>
      </c>
      <c r="F42" s="530" t="n">
        <v>0</v>
      </c>
      <c r="G42" s="530" t="n">
        <v>295</v>
      </c>
      <c r="H42" s="530" t="n">
        <v>0</v>
      </c>
      <c r="I42" s="532" t="n">
        <v>5</v>
      </c>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v>179</v>
      </c>
      <c r="F45" s="483" t="n">
        <v>0</v>
      </c>
      <c r="G45" s="483" t="n">
        <v>85</v>
      </c>
      <c r="H45" s="483" t="n">
        <v>0</v>
      </c>
      <c r="I45" s="526" t="n">
        <v>94</v>
      </c>
    </row>
    <row customHeight="1" ht="12.8" r="46" s="349" spans="1:9">
      <c r="B46" s="588" t="n"/>
      <c r="C46" s="436" t="n"/>
      <c r="D46" s="436">
        <f>$D$14</f>
        <v/>
      </c>
      <c r="E46" s="527" t="n">
        <v>250</v>
      </c>
      <c r="F46" s="530" t="n">
        <v>0</v>
      </c>
      <c r="G46" s="530" t="n">
        <v>125</v>
      </c>
      <c r="H46" s="530" t="n">
        <v>0</v>
      </c>
      <c r="I46" s="532" t="n">
        <v>125</v>
      </c>
    </row>
    <row customHeight="1" ht="12.8" r="47" s="349" spans="1:9">
      <c r="B47" s="588" t="s">
        <v>109</v>
      </c>
      <c r="C47" s="481" t="s">
        <v>110</v>
      </c>
      <c r="D47" s="482">
        <f>$D$13</f>
        <v/>
      </c>
      <c r="E47" s="522" t="n">
        <v>193</v>
      </c>
      <c r="F47" s="483" t="n">
        <v>0</v>
      </c>
      <c r="G47" s="483" t="n">
        <v>100</v>
      </c>
      <c r="H47" s="483" t="n">
        <v>100</v>
      </c>
      <c r="I47" s="526" t="n">
        <v>93</v>
      </c>
    </row>
    <row customHeight="1" ht="12.8" r="48" s="349" spans="1:9">
      <c r="B48" s="588" t="n"/>
      <c r="C48" s="436" t="n"/>
      <c r="D48" s="436">
        <f>$D$14</f>
        <v/>
      </c>
      <c r="E48" s="527" t="n">
        <v>185</v>
      </c>
      <c r="F48" s="530" t="n">
        <v>0</v>
      </c>
      <c r="G48" s="530" t="n">
        <v>25</v>
      </c>
      <c r="H48" s="530" t="n">
        <v>25</v>
      </c>
      <c r="I48" s="532" t="n">
        <v>160</v>
      </c>
    </row>
    <row customHeight="1" ht="12.8" r="49" s="349" spans="1:9">
      <c r="B49" s="588" t="s">
        <v>111</v>
      </c>
      <c r="C49" s="481" t="s">
        <v>112</v>
      </c>
      <c r="D49" s="482">
        <f>$D$13</f>
        <v/>
      </c>
      <c r="E49" s="522" t="n">
        <v>15</v>
      </c>
      <c r="F49" s="483" t="n">
        <v>0</v>
      </c>
      <c r="G49" s="483" t="n">
        <v>0</v>
      </c>
      <c r="H49" s="483" t="n">
        <v>0</v>
      </c>
      <c r="I49" s="526" t="n">
        <v>15</v>
      </c>
    </row>
    <row customHeight="1" ht="12.8" r="50" s="349" spans="1:9">
      <c r="B50" s="588" t="n"/>
      <c r="C50" s="436" t="n"/>
      <c r="D50" s="436">
        <f>$D$14</f>
        <v/>
      </c>
      <c r="E50" s="527" t="n">
        <v>140</v>
      </c>
      <c r="F50" s="530" t="n">
        <v>0</v>
      </c>
      <c r="G50" s="530" t="n">
        <v>0</v>
      </c>
      <c r="H50" s="530" t="n">
        <v>0</v>
      </c>
      <c r="I50" s="532" t="n">
        <v>140</v>
      </c>
    </row>
    <row customHeight="1" ht="12.8" r="51" s="349" spans="1:9">
      <c r="B51" s="588" t="s">
        <v>113</v>
      </c>
      <c r="C51" s="481" t="s">
        <v>114</v>
      </c>
      <c r="D51" s="482">
        <f>$D$13</f>
        <v/>
      </c>
      <c r="E51" s="522" t="n">
        <v>120</v>
      </c>
      <c r="F51" s="483" t="n">
        <v>0</v>
      </c>
      <c r="G51" s="483" t="n">
        <v>0</v>
      </c>
      <c r="H51" s="483" t="n">
        <v>0</v>
      </c>
      <c r="I51" s="526" t="n">
        <v>120</v>
      </c>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v>30</v>
      </c>
      <c r="F54" s="530" t="n">
        <v>0</v>
      </c>
      <c r="G54" s="530" t="n">
        <v>0</v>
      </c>
      <c r="H54" s="530" t="n">
        <v>0</v>
      </c>
      <c r="I54" s="532" t="n">
        <v>30</v>
      </c>
    </row>
    <row customHeight="1" ht="12.8" r="55" s="349" spans="1:9">
      <c r="B55" s="588" t="s">
        <v>117</v>
      </c>
      <c r="C55" s="481" t="s">
        <v>118</v>
      </c>
      <c r="D55" s="482">
        <f>$D$13</f>
        <v/>
      </c>
      <c r="E55" s="522" t="n">
        <v>25</v>
      </c>
      <c r="F55" s="483" t="n">
        <v>0</v>
      </c>
      <c r="G55" s="483" t="n">
        <v>0</v>
      </c>
      <c r="H55" s="483" t="n">
        <v>0</v>
      </c>
      <c r="I55" s="526" t="n">
        <v>25</v>
      </c>
    </row>
    <row customHeight="1" ht="12.8" r="56" s="349" spans="1:9">
      <c r="B56" s="588" t="n"/>
      <c r="C56" s="436" t="n"/>
      <c r="D56" s="436">
        <f>$D$14</f>
        <v/>
      </c>
      <c r="E56" s="527" t="n">
        <v>40.5</v>
      </c>
      <c r="F56" s="530" t="n">
        <v>0</v>
      </c>
      <c r="G56" s="530" t="n">
        <v>40.5</v>
      </c>
      <c r="H56" s="530" t="n">
        <v>40.5</v>
      </c>
      <c r="I56" s="532" t="n">
        <v>0</v>
      </c>
    </row>
    <row customHeight="1" ht="12.8" r="57" s="349" spans="1:9">
      <c r="B57" s="588" t="s">
        <v>119</v>
      </c>
      <c r="C57" s="481" t="s">
        <v>120</v>
      </c>
      <c r="D57" s="482">
        <f>$D$13</f>
        <v/>
      </c>
      <c r="E57" s="522" t="n">
        <v>10</v>
      </c>
      <c r="F57" s="483" t="n">
        <v>0</v>
      </c>
      <c r="G57" s="483" t="n">
        <v>0</v>
      </c>
      <c r="H57" s="483" t="n">
        <v>0</v>
      </c>
      <c r="I57" s="526" t="n">
        <v>10</v>
      </c>
    </row>
    <row customHeight="1" ht="12.8" r="58" s="349" spans="1:9">
      <c r="B58" s="588" t="n"/>
      <c r="C58" s="436" t="n"/>
      <c r="D58" s="436">
        <f>$D$14</f>
        <v/>
      </c>
      <c r="E58" s="527" t="n">
        <v>15</v>
      </c>
      <c r="F58" s="530" t="n">
        <v>0</v>
      </c>
      <c r="G58" s="530" t="n">
        <v>0</v>
      </c>
      <c r="H58" s="530" t="n">
        <v>0</v>
      </c>
      <c r="I58" s="532" t="n">
        <v>15</v>
      </c>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v>245</v>
      </c>
      <c r="F61" s="483" t="n">
        <v>0</v>
      </c>
      <c r="G61" s="483" t="n">
        <v>0</v>
      </c>
      <c r="H61" s="483" t="n">
        <v>0</v>
      </c>
      <c r="I61" s="526" t="n">
        <v>245</v>
      </c>
    </row>
    <row customHeight="1" ht="12.8" r="62" s="349" spans="1:9">
      <c r="B62" s="588" t="n"/>
      <c r="C62" s="436" t="n"/>
      <c r="D62" s="436">
        <f>$D$14</f>
        <v/>
      </c>
      <c r="E62" s="527" t="n">
        <v>7.5</v>
      </c>
      <c r="F62" s="530" t="n">
        <v>0</v>
      </c>
      <c r="G62" s="530" t="n">
        <v>0</v>
      </c>
      <c r="H62" s="530" t="n">
        <v>0</v>
      </c>
      <c r="I62" s="532" t="n">
        <v>7.5</v>
      </c>
    </row>
    <row customHeight="1" ht="12.8" r="63" s="349" spans="1:9">
      <c r="B63" s="588" t="s">
        <v>125</v>
      </c>
      <c r="C63" s="481" t="s">
        <v>126</v>
      </c>
      <c r="D63" s="482">
        <f>$D$13</f>
        <v/>
      </c>
      <c r="E63" s="522" t="n">
        <v>86.5</v>
      </c>
      <c r="F63" s="483" t="n">
        <v>0</v>
      </c>
      <c r="G63" s="483" t="n">
        <v>0</v>
      </c>
      <c r="H63" s="483" t="n">
        <v>0</v>
      </c>
      <c r="I63" s="526" t="n">
        <v>86.5</v>
      </c>
    </row>
    <row customHeight="1" ht="12.8" r="64" s="349" spans="1:9">
      <c r="B64" s="588" t="n"/>
      <c r="C64" s="436" t="n"/>
      <c r="D64" s="436">
        <f>$D$14</f>
        <v/>
      </c>
      <c r="E64" s="527" t="n">
        <v>25</v>
      </c>
      <c r="F64" s="530" t="n">
        <v>0</v>
      </c>
      <c r="G64" s="530" t="n">
        <v>0</v>
      </c>
      <c r="H64" s="530" t="n">
        <v>0</v>
      </c>
      <c r="I64" s="532" t="n">
        <v>25</v>
      </c>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v>50</v>
      </c>
      <c r="F66" s="530" t="n">
        <v>0</v>
      </c>
      <c r="G66" s="530" t="n">
        <v>0</v>
      </c>
      <c r="H66" s="530" t="n">
        <v>0</v>
      </c>
      <c r="I66" s="532" t="n">
        <v>50</v>
      </c>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v>195</v>
      </c>
      <c r="F77" s="483" t="n">
        <v>0</v>
      </c>
      <c r="G77" s="483" t="n">
        <v>0</v>
      </c>
      <c r="H77" s="483" t="n">
        <v>0</v>
      </c>
      <c r="I77" s="526" t="n">
        <v>195</v>
      </c>
    </row>
    <row customHeight="1" ht="12.8" r="78" s="349" spans="1:9">
      <c r="B78" s="588" t="n"/>
      <c r="C78" s="436" t="n"/>
      <c r="D78" s="436">
        <f>$D$14</f>
        <v/>
      </c>
      <c r="E78" s="527" t="n">
        <v>194</v>
      </c>
      <c r="F78" s="530" t="n">
        <v>0</v>
      </c>
      <c r="G78" s="530" t="n">
        <v>0</v>
      </c>
      <c r="H78" s="530" t="n">
        <v>0</v>
      </c>
      <c r="I78" s="532" t="n">
        <v>194</v>
      </c>
    </row>
    <row customHeight="1" ht="12.8" r="79" s="349" spans="1:9">
      <c r="B79" s="588" t="s">
        <v>141</v>
      </c>
      <c r="C79" s="481" t="s">
        <v>142</v>
      </c>
      <c r="D79" s="482">
        <f>$D$13</f>
        <v/>
      </c>
      <c r="E79" s="522" t="n">
        <v>87.09999999999999</v>
      </c>
      <c r="F79" s="483" t="n">
        <v>0</v>
      </c>
      <c r="G79" s="483" t="n">
        <v>46</v>
      </c>
      <c r="H79" s="483" t="n">
        <v>11</v>
      </c>
      <c r="I79" s="526" t="n">
        <v>41.1</v>
      </c>
    </row>
    <row customHeight="1" ht="12.8" r="80" s="349" spans="1:9">
      <c r="B80" s="588" t="n"/>
      <c r="C80" s="436" t="n"/>
      <c r="D80" s="436">
        <f>$D$14</f>
        <v/>
      </c>
      <c r="E80" s="527" t="n">
        <v>73</v>
      </c>
      <c r="F80" s="530" t="n">
        <v>0</v>
      </c>
      <c r="G80" s="530" t="n">
        <v>0</v>
      </c>
      <c r="H80" s="530" t="n">
        <v>0</v>
      </c>
      <c r="I80" s="532" t="n">
        <v>73</v>
      </c>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443.7</v>
      </c>
      <c r="F85" s="483" t="n">
        <v>0</v>
      </c>
      <c r="G85" s="483" t="n">
        <v>257.7</v>
      </c>
      <c r="H85" s="483" t="n">
        <v>257.7</v>
      </c>
      <c r="I85" s="526" t="n">
        <v>186</v>
      </c>
    </row>
    <row customHeight="1" ht="12.8" r="86" s="349" spans="1:9">
      <c r="B86" s="588" t="n"/>
      <c r="C86" s="436" t="n"/>
      <c r="D86" s="436">
        <f>$D$14</f>
        <v/>
      </c>
      <c r="E86" s="527" t="n">
        <v>742.5</v>
      </c>
      <c r="F86" s="530" t="n">
        <v>0</v>
      </c>
      <c r="G86" s="530" t="n">
        <v>185</v>
      </c>
      <c r="H86" s="530" t="n">
        <v>185</v>
      </c>
      <c r="I86" s="532" t="n">
        <v>557.5</v>
      </c>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v>39.1</v>
      </c>
      <c r="F88" s="536" t="n">
        <v>0</v>
      </c>
      <c r="G88" s="536" t="n">
        <v>39.1</v>
      </c>
      <c r="H88" s="536" t="n">
        <v>39.1</v>
      </c>
      <c r="I88" s="538" t="n">
        <v>0</v>
      </c>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2018-03-27T12:34:05Z</dcterms:modified>
  <cp:lastModifiedBy>Michel Buse</cp:lastModifiedBy>
  <cp:revision>12</cp:revision>
  <cp:lastPrinted>2015-06-07T12:17:25Z</cp:lastPrinted>
</cp:coreProperties>
</file>