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P11" i="35"/>
  <c r="R11" i="35"/>
  <c r="Q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H26" i="2"/>
  <c r="G26" i="2"/>
  <c r="E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H25" i="2"/>
  <c r="G25" i="2"/>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D58" i="20"/>
  <c r="D65" i="20"/>
  <c r="D18" i="21"/>
  <c r="D19" i="20"/>
  <c r="D27" i="20"/>
  <c r="D85" i="20"/>
  <c r="D57" i="20"/>
  <c r="D25" i="20"/>
  <c r="D29" i="20"/>
  <c r="D55" i="20"/>
  <c r="D17" i="17"/>
  <c r="D30" i="21"/>
  <c r="D22" i="21"/>
  <c r="D30" i="20"/>
  <c r="D62" i="20"/>
  <c r="D84" i="20"/>
  <c r="D24" i="20"/>
  <c r="D68" i="20"/>
  <c r="D78" i="20"/>
  <c r="D8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D21" i="19"/>
  <c r="D11" i="17"/>
  <c r="E8" i="23"/>
  <c r="E7" i="3"/>
  <c r="D33" i="23"/>
  <c r="D83" i="23"/>
  <c r="D8" i="23"/>
  <c r="E59" i="2"/>
  <c r="I59" i="2" s="1"/>
  <c r="E31" i="3"/>
  <c r="D59" i="2"/>
  <c r="F59" i="2" s="1"/>
  <c r="D8" i="19"/>
  <c r="E58" i="23"/>
  <c r="D12" i="31"/>
  <c r="D33" i="2"/>
  <c r="F33" i="2" s="1"/>
  <c r="H20" i="2"/>
  <c r="D39" i="21"/>
  <c r="D34" i="19"/>
  <c r="D31"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I20" i="2"/>
  <c r="K11" i="35" l="1"/>
  <c r="M11" i="35"/>
  <c r="N11" i="35"/>
  <c r="L11" i="35"/>
  <c r="W11" i="35"/>
  <c r="U11" i="35"/>
  <c r="X11" i="35"/>
  <c r="V11" i="35"/>
  <c r="E16" i="20"/>
  <c r="G59" i="2"/>
  <c r="D43" i="3"/>
  <c r="D11" i="29"/>
  <c r="F8" i="19"/>
  <c r="D12" i="30"/>
  <c r="F47" i="19"/>
  <c r="F34" i="19"/>
  <c r="E83" i="23"/>
  <c r="D15" i="29"/>
  <c r="D85" i="30"/>
  <c r="F46" i="2"/>
  <c r="D82" i="21"/>
  <c r="D80" i="21"/>
  <c r="D72" i="21"/>
  <c r="D38" i="20"/>
  <c r="D36" i="20"/>
  <c r="D40" i="20"/>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8" i="2"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<sst xmlns="http://schemas.openxmlformats.org/spreadsheetml/2006/main" count="1040" uniqueCount="310">
  <si>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</si>
  <si>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</si>
  <si>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</si>
  <si>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</si>
  <si>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</si>
  <si>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</si>
  <si>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</si>
  <si>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</si>
  <si>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</si>
  <si>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</si>
  <si>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</si>
  <si>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</si>
  <si>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</si>
  <si>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</si>
  <si>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</si>
  <si>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</si>
  <si>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</si>
  <si>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</si>
  <si>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</si>
  <si>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</si>
  <si>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</si>
  <si>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</si>
  <si>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</si>
  <si>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</si>
  <si>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</si>
  <si>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</si>
  <si>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</si>
  <si>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</si>
  <si>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</si>
  <si>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</si>
  <si>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</si>
  <si>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</si>
  <si>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</si>
  <si>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</si>
  <si>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</si>
  <si>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</si>
  <si>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</si>
  <si>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</si>
  <si>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</si>
  <si>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</si>
  <si>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</si>
  <si>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</si>
  <si>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</si>
  <si>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</si>
  <si>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</si>
  <si>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</si>
  <si>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</si>
  <si>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</si>
  <si>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</si>
  <si>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</si>
  <si>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</si>
  <si>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</si>
  <si>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</si>
  <si>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</si>
  <si>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</si>
  <si>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</si>
  <si>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</si>
  <si>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</si>
  <si>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</si>
  <si>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</si>
  <si>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</si>
  <si>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</si>
  <si>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</si>
  <si>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</si>
  <si>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</si>
  <si>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</si>
  <si>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</si>
  <si>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</si>
  <si>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</si>
  <si>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</si>
  <si>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</si>
  <si>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</si>
  <si>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</si>
  <si>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</si>
  <si>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</si>
  <si>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</si>
  <si>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</si>
  <si>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</si>
  <si>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</si>
  <si>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</si>
  <si>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</si>
  <si>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</si>
  <si>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</si>
  <si>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</si>
  <si>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</si>
  <si>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</si>
  <si>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</si>
  <si>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</si>
  <si>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</si>
  <si>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</si>
  <si>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</si>
  <si>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</si>
  <si>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</si>
  <si>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</si>
  <si>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</si>
  <si>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</si>
  <si>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</si>
  <si>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</si>
  <si>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</si>
  <si>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</si>
  <si>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</si>
  <si>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</si>
  <si>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</si>
  <si>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</si>
  <si>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</si>
  <si>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</si>
  <si>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</si>
  <si>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</si>
  <si>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</si>
  <si>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</si>
  <si>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</si>
  <si>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</si>
  <si>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</si>
  <si>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</si>
  <si>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</si>
  <si>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</si>
  <si>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</si>
  <si>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</si>
  <si>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</si>
  <si>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</si>
  <si>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</si>
  <si>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</si>
  <si>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</si>
  <si>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</si>
  <si>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</si>
  <si>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</si>
  <si>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</si>
  <si>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</si>
  <si>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</si>
  <si>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</si>
  <si>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</si>
  <si>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</si>
  <si>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</si>
  <si>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</si>
  <si>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</si>
  <si>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</si>
  <si>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</si>
  <si>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</si>
  <si>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</si>
  <si>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</si>
  <si>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</si>
  <si>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</si>
  <si>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</si>
  <si>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</si>
  <si>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</si>
  <si>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</si>
  <si>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</si>
  <si>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</si>
  <si>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</si>
  <si>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</si>
  <si>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</si>
  <si>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</si>
  <si>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</si>
  <si>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</si>
  <si>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</si>
  <si>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</si>
  <si>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</si>
  <si>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</si>
  <si>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</si>
  <si>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</si>
  <si>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</si>
  <si>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</si>
  <si>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</si>
  <si>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</si>
  <si>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</si>
  <si>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</si>
  <si>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</si>
  <si>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</si>
  <si>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</si>
  <si>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</si>
  <si>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</si>
  <si>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</si>
  <si>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</si>
  <si>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</si>
  <si>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</si>
  <si>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</si>
  <si>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</si>
  <si>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</si>
  <si>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</si>
  <si>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</si>
  <si>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</si>
  <si>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</si>
  <si>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</si>
  <si>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</si>
  <si>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</si>
  <si>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</si>
  <si>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</si>
  <si>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</si>
  <si>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</si>
  <si>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</si>
  <si>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</si>
  <si>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</si>
  <si>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</si>
  <si>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</si>
  <si>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</si>
  <si>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</si>
  <si>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</si>
  <si>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</si>
  <si>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</si>
  <si>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</si>
  <si>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</si>
  <si>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</si>
  <si>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</si>
  <si>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</si>
  <si>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</si>
  <si>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</si>
  <si>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</si>
  <si>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</si>
  <si>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</si>
  <si>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</si>
  <si>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</si>
  <si>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</si>
  <si>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</si>
  <si>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</si>
  <si>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</si>
  <si>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</si>
  <si>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</si>
  <si>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</si>
  <si>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</si>
  <si>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</si>
  <si>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</si>
  <si>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</si>
  <si>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</si>
  <si>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</si>
  <si>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</si>
  <si>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</si>
  <si>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</si>
  <si>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</si>
  <si>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</si>
  <si>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</si>
  <si>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</si>
  <si>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</si>
  <si>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</si>
  <si>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</si>
  <si>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</si>
  <si>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</si>
  <si>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</si>
  <si>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</si>
  <si>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</si>
  <si>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</si>
  <si>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</si>
  <si>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</si>
  <si>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</si>
  <si>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</si>
  <si>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</si>
  <si>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</si>
  <si>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</si>
  <si>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</si>
  <si>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</si>
  <si>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</si>
  <si>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</si>
  <si>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</si>
  <si>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</si>
  <si>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</si>
  <si>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</si>
  <si>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</si>
  <si>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</si>
  <si>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</si>
  <si>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</si>
  <si>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</si>
  <si>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</si>
  <si>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</si>
  <si>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</si>
  <si>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</si>
  <si>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</si>
  <si>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</si>
  <si>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</si>
  <si>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</si>
  <si>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</si>
  <si>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</si>
  <si>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</si>
  <si>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</si>
  <si>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</si>
  <si>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</si>
  <si>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</si>
  <si>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</si>
  <si>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</si>
  <si>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</si>
  <si>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</si>
  <si>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</si>
  <si>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</si>
  <si>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</si>
  <si>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</si>
  <si>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</si>
  <si>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</si>
  <si>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</si>
  <si>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</si>
  <si>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</si>
  <si>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</si>
  <si>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</si>
  <si>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</si>
  <si>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</si>
  <si>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</si>
  <si>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</si>
  <si>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</si>
  <si>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RBA</t>
  </si>
  <si>
    <t>Sparkasse Rosenheim-Bad Aibling</t>
  </si>
  <si>
    <t>Mio</t>
  </si>
  <si>
    <t>C:\DSGVBatch\Export\201909\PfbTvEU_RBA_201909</t>
  </si>
  <si>
    <t>Kufsteiner Straße 1-5</t>
  </si>
  <si>
    <t>83022  Rosenheim</t>
  </si>
  <si>
    <t>Telefon: +49 08031 182-0</t>
  </si>
  <si>
    <t>Telefax: +49 08031 182-50000</t>
  </si>
  <si>
    <t>E-Mail: info@spk-ro-aib.de</t>
  </si>
  <si>
    <t>Internet: www.spk-ro-aib.de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</si>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</sst>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518160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10</v>
      </c>
      <c r="E21" s="301">
        <v>0</v>
      </c>
      <c r="F21" s="149">
        <v>11.1</v>
      </c>
      <c r="G21" s="301">
        <v>0</v>
      </c>
      <c r="H21" s="149">
        <v>9</v>
      </c>
      <c r="I21" s="301">
        <v>0</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36.9</v>
      </c>
      <c r="E23" s="303">
        <v>0</v>
      </c>
      <c r="F23" s="151">
        <v>41</v>
      </c>
      <c r="G23" s="303">
        <v>0</v>
      </c>
      <c r="H23" s="151">
        <v>35.799999999999997</v>
      </c>
      <c r="I23" s="303">
        <v>0</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26.9</v>
      </c>
      <c r="E25" s="301">
        <f t="shared" si="0"/>
        <v>0</v>
      </c>
      <c r="F25" s="149">
        <f t="shared" si="0"/>
        <v>29.9</v>
      </c>
      <c r="G25" s="301">
        <f t="shared" si="0"/>
        <v>0</v>
      </c>
      <c r="H25" s="149">
        <f t="shared" si="0"/>
        <v>26.8</v>
      </c>
      <c r="I25" s="301">
        <f t="shared" si="0"/>
        <v>0</v>
      </c>
      <c r="J25"/>
    </row>
    <row r="26" spans="1:12" s="7" customFormat="1" ht="15" customHeight="1">
      <c r="A26" s="176">
        <v>0</v>
      </c>
      <c r="B26" s="356" t="s">
        <v>116</v>
      </c>
      <c r="C26" s="356"/>
      <c r="D26" s="152">
        <f t="shared" ref="D26:I26" si="1">IF(D21=0,0,ROUND(100*D25/D21,1))</f>
        <v>269</v>
      </c>
      <c r="E26" s="304">
        <f t="shared" si="1"/>
        <v>0</v>
      </c>
      <c r="F26" s="152">
        <f t="shared" si="1"/>
        <v>269.39999999999998</v>
      </c>
      <c r="G26" s="304">
        <f t="shared" si="1"/>
        <v>0</v>
      </c>
      <c r="H26" s="152">
        <f t="shared" si="1"/>
        <v>297.8</v>
      </c>
      <c r="I26" s="304">
        <f t="shared" si="1"/>
        <v>0</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10</v>
      </c>
      <c r="E9" s="209">
        <v>0</v>
      </c>
    </row>
    <row r="10" spans="1:5" ht="20.100000000000001" customHeight="1" thickBot="1">
      <c r="A10" s="286">
        <v>0</v>
      </c>
      <c r="B10" s="278" t="s">
        <v>216</v>
      </c>
      <c r="C10" s="210" t="s">
        <v>102</v>
      </c>
      <c r="D10" s="305">
        <v>100</v>
      </c>
      <c r="E10" s="306">
        <v>0</v>
      </c>
    </row>
    <row r="11" spans="1:5" ht="8.1" customHeight="1" thickBot="1">
      <c r="A11" s="285">
        <v>0</v>
      </c>
      <c r="B11" s="350"/>
      <c r="C11" s="351"/>
      <c r="D11" s="351"/>
      <c r="E11" s="352"/>
    </row>
    <row r="12" spans="1:5" ht="15.9" customHeight="1">
      <c r="A12" s="285">
        <v>0</v>
      </c>
      <c r="B12" s="353" t="s">
        <v>115</v>
      </c>
      <c r="C12" s="211" t="s">
        <v>120</v>
      </c>
      <c r="D12" s="208">
        <v>36.9</v>
      </c>
      <c r="E12" s="209">
        <v>0</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2.94</v>
      </c>
      <c r="E28" s="215">
        <v>0</v>
      </c>
    </row>
    <row r="29" spans="1:5" ht="30" customHeight="1">
      <c r="A29" s="285">
        <v>0</v>
      </c>
      <c r="B29" s="281" t="s">
        <v>260</v>
      </c>
      <c r="C29" s="216" t="s">
        <v>102</v>
      </c>
      <c r="D29" s="214">
        <v>48.21</v>
      </c>
      <c r="E29" s="215">
        <v>0</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43753</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RBA, erstellt am 15-Oktober-2019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RBA</v>
      </c>
      <c r="G7" s="91"/>
      <c r="H7" s="95" t="s">
        <v>95</v>
      </c>
      <c r="I7" s="139" t="s">
        <v>84</v>
      </c>
      <c r="J7" s="101" t="s">
        <v>97</v>
      </c>
    </row>
    <row r="8" spans="2:11">
      <c r="B8" s="88" t="s">
        <v>82</v>
      </c>
      <c r="C8" s="288" t="s">
        <v>296</v>
      </c>
      <c r="D8" s="91"/>
      <c r="E8" s="95" t="s">
        <v>77</v>
      </c>
      <c r="F8" s="133" t="str">
        <f>IF(AuswertBasis = "Verband","all Pfandbrief issuers",AuswertBasis)</f>
        <v>Institut RBA</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0.8</v>
      </c>
      <c r="F11" s="155">
        <v>0</v>
      </c>
      <c r="G11" s="156">
        <v>0</v>
      </c>
    </row>
    <row r="12" spans="1:7">
      <c r="A12" s="176">
        <v>0</v>
      </c>
      <c r="B12" s="366" t="s">
        <v>128</v>
      </c>
      <c r="C12" s="366"/>
      <c r="D12" s="155">
        <v>0</v>
      </c>
      <c r="E12" s="156">
        <v>0.9</v>
      </c>
      <c r="F12" s="155">
        <v>0</v>
      </c>
      <c r="G12" s="156">
        <v>0</v>
      </c>
    </row>
    <row r="13" spans="1:7">
      <c r="A13" s="176">
        <v>0</v>
      </c>
      <c r="B13" s="366" t="s">
        <v>129</v>
      </c>
      <c r="C13" s="366"/>
      <c r="D13" s="155">
        <v>0</v>
      </c>
      <c r="E13" s="156">
        <v>0.7</v>
      </c>
      <c r="F13" s="155">
        <v>0</v>
      </c>
      <c r="G13" s="156">
        <v>0</v>
      </c>
    </row>
    <row r="14" spans="1:7">
      <c r="A14" s="176">
        <v>0</v>
      </c>
      <c r="B14" s="38" t="s">
        <v>130</v>
      </c>
      <c r="C14" s="38"/>
      <c r="D14" s="157">
        <v>0</v>
      </c>
      <c r="E14" s="158">
        <v>2.2000000000000002</v>
      </c>
      <c r="F14" s="157">
        <v>0</v>
      </c>
      <c r="G14" s="158">
        <v>0</v>
      </c>
    </row>
    <row r="15" spans="1:7">
      <c r="A15" s="176">
        <v>0</v>
      </c>
      <c r="B15" s="38" t="s">
        <v>131</v>
      </c>
      <c r="C15" s="38"/>
      <c r="D15" s="157">
        <v>0</v>
      </c>
      <c r="E15" s="158">
        <v>2.2999999999999998</v>
      </c>
      <c r="F15" s="157">
        <v>0</v>
      </c>
      <c r="G15" s="158">
        <v>0</v>
      </c>
    </row>
    <row r="16" spans="1:7">
      <c r="A16" s="176">
        <v>0</v>
      </c>
      <c r="B16" s="38" t="s">
        <v>132</v>
      </c>
      <c r="C16" s="38"/>
      <c r="D16" s="157">
        <v>0</v>
      </c>
      <c r="E16" s="158">
        <v>1.9</v>
      </c>
      <c r="F16" s="157">
        <v>0</v>
      </c>
      <c r="G16" s="158">
        <v>0</v>
      </c>
    </row>
    <row r="17" spans="1:7">
      <c r="A17" s="176">
        <v>0</v>
      </c>
      <c r="B17" s="38" t="s">
        <v>133</v>
      </c>
      <c r="C17" s="38"/>
      <c r="D17" s="157">
        <v>0</v>
      </c>
      <c r="E17" s="158">
        <v>3.5</v>
      </c>
      <c r="F17" s="157">
        <v>0</v>
      </c>
      <c r="G17" s="158">
        <v>0</v>
      </c>
    </row>
    <row r="18" spans="1:7">
      <c r="A18" s="176">
        <v>0</v>
      </c>
      <c r="B18" s="366" t="s">
        <v>134</v>
      </c>
      <c r="C18" s="366"/>
      <c r="D18" s="155">
        <v>10</v>
      </c>
      <c r="E18" s="156">
        <v>23.7</v>
      </c>
      <c r="F18" s="155">
        <v>0</v>
      </c>
      <c r="G18" s="156">
        <v>0</v>
      </c>
    </row>
    <row r="19" spans="1:7">
      <c r="A19" s="176">
        <v>0</v>
      </c>
      <c r="B19" s="366" t="s">
        <v>135</v>
      </c>
      <c r="C19" s="366"/>
      <c r="D19" s="155">
        <v>0</v>
      </c>
      <c r="E19" s="156">
        <v>0.9</v>
      </c>
      <c r="F19" s="155">
        <v>0</v>
      </c>
      <c r="G19" s="156">
        <v>0</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30.5</v>
      </c>
      <c r="E9" s="160">
        <v>0</v>
      </c>
    </row>
    <row r="10" spans="1:5" ht="12.75" customHeight="1">
      <c r="A10" s="176">
        <v>0</v>
      </c>
      <c r="B10" s="48" t="s">
        <v>141</v>
      </c>
      <c r="C10" s="48"/>
      <c r="D10" s="161">
        <v>5.6</v>
      </c>
      <c r="E10" s="162">
        <v>0</v>
      </c>
    </row>
    <row r="11" spans="1:5" ht="12.75" customHeight="1">
      <c r="A11" s="176">
        <v>0</v>
      </c>
      <c r="B11" s="48" t="s">
        <v>142</v>
      </c>
      <c r="C11" s="48"/>
      <c r="D11" s="161">
        <v>0</v>
      </c>
      <c r="E11" s="162"/>
    </row>
    <row r="12" spans="1:5" ht="12.75" customHeight="1">
      <c r="A12" s="176">
        <v>0</v>
      </c>
      <c r="B12" s="48" t="s">
        <v>143</v>
      </c>
      <c r="C12" s="48"/>
      <c r="D12" s="161">
        <v>0</v>
      </c>
      <c r="E12" s="162">
        <v>0</v>
      </c>
    </row>
    <row r="13" spans="1:5" ht="12.75" customHeight="1">
      <c r="A13" s="176">
        <v>0</v>
      </c>
      <c r="B13" s="49" t="s">
        <v>147</v>
      </c>
      <c r="C13" s="49"/>
      <c r="D13" s="163">
        <f>SUM(D9:D12)</f>
        <v>36.1</v>
      </c>
      <c r="E13" s="164">
        <f>SUM(E9:E12)</f>
        <v>0</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36</v>
      </c>
      <c r="F16" s="168">
        <f>SUM(G16:K16)</f>
        <v>36</v>
      </c>
      <c r="G16" s="168">
        <f>SUM(G18,G20,G22,G24,G26,G28,G30,G32,G34,G36,G38,G40,G42,G44,G46,G48,G50,G52,G54,G56,G58,G60,G62,G64,G66,G68,G70,G72,G74,G76,G78,G80,G82,G84,G86,G88,G90)</f>
        <v>8.6999999999999993</v>
      </c>
      <c r="H16" s="168">
        <f>SUM(H18,H20,H22,H24,H26,H28,H30,H32,H34,H36,H38,H40,H42,H44,H46,H48,H50,H52,H54,H56,H58,H60,H62,H64,H66,H68,H70,H72,H74,H76,H78,H80,H82,H84,H86,H88,H90)</f>
        <v>24</v>
      </c>
      <c r="I16" s="168">
        <f>SUM(I18,I20,I22,I24,I26,I28,I30,I32,I34,I36,I38,I40,I42,I44,I46,I48,I50,I52,I54,I56,I58,I60,I62,I64,I66,I68,I70,I72,I74,I76,I78,I80,I82,I84,I86,I88,I90)</f>
        <v>3.3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0</v>
      </c>
      <c r="F17" s="170">
        <f t="shared" ref="F17:F48" si="1">SUM(G17:K17)</f>
        <v>0</v>
      </c>
      <c r="G17" s="170">
        <f>SUM(G19,G21,G23,G25,G27,G29,G31,G33,G35,G37,G39,G41,G43,G45,G47,G49,G51,G53,G55,G57,G59,G61,G63,G65,G67,G69,G71,G73,G75,G77,G79,G81,G83,G85,G87,G89,G91)</f>
        <v>0</v>
      </c>
      <c r="H17" s="170">
        <f>SUM(H19,H21,H23,H25,H27,H29,H31,H33,H35,H37,H39,H41,H43,H45,H47,H49,H51,H53,H55,H57,H59,H61,H63,H65,H67,H69,H71,H73,H75,H77,H79,H81,H83,H85,H87,H89,H91)</f>
        <v>0</v>
      </c>
      <c r="I17" s="170">
        <f>SUM(I19,I21,I23,I25,I27,I29,I31,I33,I35,I37,I39,I41,I43,I45,I47,I49,I51,I53,I55,I57,I59,I61,I63,I65,I67,I69,I71,I73,I75,I77,I79,I81,I83,I85,I87,I89,I91)</f>
        <v>0</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36</v>
      </c>
      <c r="F18" s="168">
        <f t="shared" si="1"/>
        <v>36</v>
      </c>
      <c r="G18" s="168">
        <v>8.6999999999999993</v>
      </c>
      <c r="H18" s="168">
        <v>24</v>
      </c>
      <c r="I18" s="168">
        <v>3.3</v>
      </c>
      <c r="J18" s="168">
        <v>0</v>
      </c>
      <c r="K18" s="168">
        <v>0</v>
      </c>
      <c r="L18" s="168">
        <f t="shared" si="2"/>
        <v>0</v>
      </c>
      <c r="M18" s="168">
        <v>0</v>
      </c>
      <c r="N18" s="168">
        <v>0</v>
      </c>
      <c r="O18" s="168">
        <v>0</v>
      </c>
      <c r="P18" s="168">
        <v>0</v>
      </c>
      <c r="Q18" s="168">
        <v>0</v>
      </c>
      <c r="R18" s="168">
        <v>0</v>
      </c>
      <c r="S18" s="169">
        <v>0</v>
      </c>
      <c r="T18" s="168">
        <v>0</v>
      </c>
    </row>
    <row r="19" spans="2:20">
      <c r="C19" s="81"/>
      <c r="D19" s="81" t="str">
        <f>$D$17</f>
        <v>year 2018</v>
      </c>
      <c r="E19" s="170">
        <f t="shared" si="0"/>
        <v>0</v>
      </c>
      <c r="F19" s="170">
        <f t="shared" si="1"/>
        <v>0</v>
      </c>
      <c r="G19" s="170">
        <v>0</v>
      </c>
      <c r="H19" s="170">
        <v>0</v>
      </c>
      <c r="I19" s="170">
        <v>0</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0.9</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0.9</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0.9</v>
      </c>
      <c r="F15" s="168">
        <v>0</v>
      </c>
      <c r="G15" s="168">
        <v>0</v>
      </c>
      <c r="H15" s="168">
        <v>0</v>
      </c>
      <c r="I15" s="192">
        <v>0.9</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2019-10-15T05:22:35Z</dcterms:modified>
</cp:coreProperties>
</file>