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S11" i="35"/>
  <c r="D41" i="35"/>
  <c r="D45" i="35"/>
  <c r="D47" i="35"/>
  <c r="D59" i="35"/>
  <c r="D61" i="35"/>
  <c r="D65" i="35"/>
  <c r="P11" i="35"/>
  <c r="T11" i="35"/>
  <c r="D15" i="35"/>
  <c r="D17" i="35"/>
  <c r="D19" i="35"/>
  <c r="D21" i="35"/>
  <c r="D23" i="35"/>
  <c r="D25" i="35"/>
  <c r="D27" i="35"/>
  <c r="D29" i="35"/>
  <c r="D31" i="35"/>
  <c r="D33" i="35"/>
  <c r="D35" i="35"/>
  <c r="D37" i="35"/>
  <c r="D39" i="35"/>
  <c r="D43" i="35"/>
  <c r="D49" i="35"/>
  <c r="D51" i="35"/>
  <c r="D53" i="35"/>
  <c r="D55" i="35"/>
  <c r="D57" i="35"/>
  <c r="D63" i="35"/>
  <c r="D67" i="35"/>
  <c r="D69" i="35"/>
  <c r="D71" i="35"/>
  <c r="D73" i="35"/>
  <c r="D75" i="35"/>
  <c r="D77" i="35"/>
  <c r="D79" i="35"/>
  <c r="D81" i="35"/>
  <c r="D83" i="35"/>
  <c r="D85" i="35"/>
  <c r="D14" i="33"/>
  <c r="D48" i="33" s="1"/>
  <c r="D13" i="33"/>
  <c r="D14" i="32"/>
  <c r="D58" i="32" s="1"/>
  <c r="D13" i="32"/>
  <c r="D85" i="32" s="1"/>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I9" i="7"/>
  <c r="B71" i="2" s="1"/>
  <c r="F14" i="7"/>
  <c r="E8" i="23" s="1"/>
  <c r="F12" i="7"/>
  <c r="F13" i="7" s="1"/>
  <c r="D12" i="30"/>
  <c r="I64" i="2"/>
  <c r="H64" i="2"/>
  <c r="G64" i="2"/>
  <c r="F64" i="2"/>
  <c r="E64" i="2"/>
  <c r="D64" i="2"/>
  <c r="I51" i="2"/>
  <c r="H51" i="2"/>
  <c r="G51" i="2"/>
  <c r="F51" i="2"/>
  <c r="E51" i="2"/>
  <c r="D51" i="2"/>
  <c r="I38" i="2"/>
  <c r="H38" i="2"/>
  <c r="G38" i="2"/>
  <c r="F38" i="2"/>
  <c r="E38" i="2"/>
  <c r="D38" i="2"/>
  <c r="I25" i="2"/>
  <c r="H25" i="2"/>
  <c r="G25" i="2"/>
  <c r="G26" i="2" s="1"/>
  <c r="F25" i="2"/>
  <c r="F26" i="2" s="1"/>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C92" i="20"/>
  <c r="D29" i="21"/>
  <c r="D18" i="20"/>
  <c r="D58" i="20"/>
  <c r="C19" i="29"/>
  <c r="B52" i="3"/>
  <c r="B53" i="3"/>
  <c r="B107" i="23"/>
  <c r="D87" i="21"/>
  <c r="D57" i="21"/>
  <c r="D79" i="21"/>
  <c r="D77" i="21"/>
  <c r="D75" i="20"/>
  <c r="D44" i="3"/>
  <c r="E44" i="3"/>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G12" i="33" s="1"/>
  <c r="D37" i="21"/>
  <c r="D21" i="20"/>
  <c r="D23" i="20"/>
  <c r="D15" i="20"/>
  <c r="D11" i="17"/>
  <c r="D23" i="19"/>
  <c r="F23" i="19" s="1"/>
  <c r="C34" i="2"/>
  <c r="C36" i="2" s="1"/>
  <c r="E15" i="20"/>
  <c r="K15" i="20" s="1"/>
  <c r="D17" i="33"/>
  <c r="D33" i="33"/>
  <c r="D49" i="33"/>
  <c r="D65" i="33"/>
  <c r="D81" i="33"/>
  <c r="C89" i="33"/>
  <c r="E59" i="2"/>
  <c r="G59" i="2" s="1"/>
  <c r="D47" i="21"/>
  <c r="D26" i="32"/>
  <c r="D63" i="21"/>
  <c r="D51" i="21"/>
  <c r="D15" i="21"/>
  <c r="D68" i="21"/>
  <c r="D27" i="21"/>
  <c r="D35" i="21"/>
  <c r="D41" i="21"/>
  <c r="D43" i="20"/>
  <c r="D73" i="20"/>
  <c r="D55" i="20"/>
  <c r="D46" i="2"/>
  <c r="H46" i="2" s="1"/>
  <c r="F21" i="19"/>
  <c r="D81" i="21"/>
  <c r="E12" i="30"/>
  <c r="F12" i="30" s="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G12" i="31"/>
  <c r="D38" i="31"/>
  <c r="D58" i="31"/>
  <c r="D74" i="31"/>
  <c r="C54" i="2"/>
  <c r="D16" i="17"/>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I12" i="33"/>
  <c r="H12" i="33"/>
  <c r="C23" i="2"/>
  <c r="C24" i="2"/>
  <c r="E23" i="19"/>
  <c r="G23" i="19" s="1"/>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U11" i="35" l="1"/>
  <c r="V11" i="35"/>
  <c r="X11" i="35"/>
  <c r="W11" i="35"/>
  <c r="E19" i="20"/>
  <c r="E17" i="20"/>
  <c r="E16" i="20"/>
  <c r="F12" i="33"/>
  <c r="C37" i="2"/>
  <c r="G15" i="20"/>
  <c r="C25" i="2"/>
  <c r="C49" i="2"/>
  <c r="F12" i="31"/>
  <c r="E11" i="17"/>
  <c r="I12" i="30"/>
  <c r="H12" i="30"/>
  <c r="J15" i="20"/>
  <c r="C50" i="2"/>
  <c r="D10" i="19"/>
  <c r="D36" i="19"/>
  <c r="D32" i="3"/>
  <c r="E32" i="3" s="1"/>
  <c r="G12" i="30"/>
  <c r="D20" i="3"/>
  <c r="E20" i="3" s="1"/>
  <c r="C5" i="30"/>
  <c r="C6" i="17"/>
  <c r="C6" i="29"/>
  <c r="C7" i="20"/>
  <c r="B17" i="2"/>
  <c r="C6" i="21"/>
  <c r="C5" i="32"/>
  <c r="C5" i="33"/>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3" i="21"/>
  <c r="D25" i="21"/>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E10" i="19"/>
  <c r="G10" i="19" s="1"/>
  <c r="F10" i="19"/>
  <c r="G11" i="17"/>
  <c r="F11" i="17"/>
  <c r="H11" i="17"/>
  <c r="I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<sst xmlns="http://schemas.openxmlformats.org/spreadsheetml/2006/main" count="1016" uniqueCount="314">
  <si>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</si>
  <si>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</si>
  <si>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</si>
  <si>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</si>
  <si>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</si>
  <si>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</si>
  <si>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</si>
  <si>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</si>
  <si>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</si>
  <si>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</si>
  <si>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</si>
  <si>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</si>
  <si>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</si>
  <si>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</si>
  <si>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</si>
  <si>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</si>
  <si>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</si>
  <si>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</si>
  <si>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</si>
  <si>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</si>
  <si>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</si>
  <si>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</si>
  <si>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</si>
  <si>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</si>
  <si>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</si>
  <si>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</si>
  <si>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</si>
  <si>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</si>
  <si>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</si>
  <si>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</si>
  <si>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</si>
  <si>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</si>
  <si>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</si>
  <si>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</si>
  <si>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</si>
  <si>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</si>
  <si>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</si>
  <si>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</si>
  <si>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</si>
  <si>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</si>
  <si>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</si>
  <si>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</si>
  <si>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</si>
  <si>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</si>
  <si>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</si>
  <si>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</si>
  <si>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</si>
  <si>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</si>
  <si>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</si>
  <si>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</si>
  <si>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</si>
  <si>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</si>
  <si>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</si>
  <si>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</si>
  <si>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</si>
  <si>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</si>
  <si>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</si>
  <si>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</si>
  <si>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</si>
  <si>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</si>
  <si>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</si>
  <si>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</si>
  <si>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</si>
  <si>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</si>
  <si>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</si>
  <si>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</si>
  <si>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</si>
  <si>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</si>
  <si>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</si>
  <si>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</si>
  <si>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</si>
  <si>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</si>
  <si>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</si>
  <si>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</si>
  <si>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</si>
  <si>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</si>
  <si>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</si>
  <si>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</si>
  <si>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</si>
  <si>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</si>
  <si>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</si>
  <si>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</si>
  <si>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</si>
  <si>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</si>
  <si>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</si>
  <si>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</si>
  <si>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</si>
  <si>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</si>
  <si>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</si>
  <si>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</si>
  <si>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</si>
  <si>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</si>
  <si>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</si>
  <si>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</si>
  <si>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</si>
  <si>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</si>
  <si>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</si>
  <si>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</si>
  <si>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</si>
  <si>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</si>
  <si>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</si>
  <si>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</si>
  <si>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</si>
  <si>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</si>
  <si>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</si>
  <si>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</si>
  <si>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</si>
  <si>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</si>
  <si>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</si>
  <si>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</si>
  <si>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</si>
  <si>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</si>
  <si>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</si>
  <si>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</si>
  <si>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</si>
  <si>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</si>
  <si>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</si>
  <si>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</si>
  <si>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</si>
  <si>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</si>
  <si>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</si>
  <si>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</si>
  <si>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</si>
  <si>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</si>
  <si>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</si>
  <si>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</si>
  <si>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</si>
  <si>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</si>
  <si>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</si>
  <si>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</si>
  <si>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</si>
  <si>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</si>
  <si>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</si>
  <si>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</si>
  <si>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</si>
  <si>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</si>
  <si>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</si>
  <si>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</si>
  <si>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</si>
  <si>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</si>
  <si>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</si>
  <si>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</si>
  <si>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</si>
  <si>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</si>
  <si>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</si>
  <si>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</si>
  <si>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</si>
  <si>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</si>
  <si>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</si>
  <si>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</si>
  <si>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</si>
  <si>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</si>
  <si>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</si>
  <si>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</si>
  <si>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</si>
  <si>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</si>
  <si>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</si>
  <si>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</si>
  <si>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</si>
  <si>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</si>
  <si>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</si>
  <si>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</si>
  <si>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</si>
  <si>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</si>
  <si>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</si>
  <si>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</si>
  <si>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</si>
  <si>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</si>
  <si>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</si>
  <si>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</si>
  <si>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</si>
  <si>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</si>
  <si>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</si>
  <si>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</si>
  <si>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</si>
  <si>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</si>
  <si>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</si>
  <si>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</si>
  <si>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</si>
  <si>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</si>
  <si>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</si>
  <si>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</si>
  <si>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</si>
  <si>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</si>
  <si>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</si>
  <si>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</si>
  <si>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</si>
  <si>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</si>
  <si>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</si>
  <si>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</si>
  <si>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</si>
  <si>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</si>
  <si>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</si>
  <si>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</si>
  <si>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</si>
  <si>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</si>
  <si>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</si>
  <si>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</si>
  <si>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</si>
  <si>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</si>
  <si>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</si>
  <si>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</si>
  <si>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</si>
  <si>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</si>
  <si>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</si>
  <si>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</si>
  <si>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</si>
  <si>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</si>
  <si>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</si>
  <si>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</si>
  <si>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</si>
  <si>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</si>
  <si>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</si>
  <si>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</si>
  <si>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</si>
  <si>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</si>
  <si>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</si>
  <si>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</si>
  <si>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</si>
  <si>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</si>
  <si>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</si>
  <si>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</si>
  <si>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</si>
  <si>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</si>
  <si>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</si>
  <si>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</si>
  <si>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</si>
  <si>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</si>
  <si>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</si>
  <si>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</si>
  <si>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</si>
  <si>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</si>
  <si>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</si>
  <si>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</si>
  <si>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</si>
  <si>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</si>
  <si>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</si>
  <si>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</si>
  <si>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</si>
  <si>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</si>
  <si>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</si>
  <si>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</si>
  <si>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</si>
  <si>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</si>
  <si>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</si>
  <si>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</si>
  <si>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</si>
  <si>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</si>
  <si>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</si>
  <si>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</si>
  <si>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</si>
  <si>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</si>
  <si>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</si>
  <si>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</si>
  <si>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</si>
  <si>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</si>
  <si>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</si>
  <si>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</si>
  <si>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</si>
  <si>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</si>
  <si>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</si>
  <si>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</si>
  <si>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</si>
  <si>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</si>
  <si>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</si>
  <si>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</si>
  <si>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</si>
  <si>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</si>
  <si>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</si>
  <si>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</si>
  <si>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</si>
  <si>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</si>
  <si>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</si>
  <si>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</si>
  <si>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</si>
  <si>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</si>
  <si>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</si>
  <si>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</si>
  <si>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</si>
  <si>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</si>
  <si>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</si>
  <si>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</si>
  <si>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</si>
  <si>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</si>
  <si>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</si>
  <si>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</si>
  <si>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</si>
  <si>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</si>
  <si>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</si>
  <si>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</si>
  <si>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</si>
  <si>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</si>
  <si>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</si>
  <si>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</si>
  <si>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</si>
  <si>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</si>
  <si>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</si>
  <si>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</si>
  <si>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LAU</t>
  </si>
  <si>
    <t>Kreissparkasse Herzogtum Lauenburg</t>
  </si>
  <si>
    <t>C:\_Daten\vdpImport\Export\201906\PfbTvDU_LAU_201906</t>
  </si>
  <si>
    <t>K</t>
  </si>
  <si>
    <t>Am Markt 4-5</t>
  </si>
  <si>
    <t>23909 Ratzeburg</t>
  </si>
  <si>
    <t>Telefon: +49 4541 881-01010</t>
  </si>
  <si>
    <t>Telefax: +49 4541 881-01011</t>
  </si>
  <si>
    <t>E-Mail: info@ksk-ratzeburg.de</t>
  </si>
  <si>
    <t>Internet: www.ksk-ratzeburg.de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</si>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</sst>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350</v>
      </c>
      <c r="E21" s="300">
        <v>360</v>
      </c>
      <c r="F21" s="144">
        <v>382.4</v>
      </c>
      <c r="G21" s="300">
        <v>383.6</v>
      </c>
      <c r="H21" s="144">
        <v>0</v>
      </c>
      <c r="I21" s="300">
        <v>0</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471.4</v>
      </c>
      <c r="E23" s="302">
        <v>467.5</v>
      </c>
      <c r="F23" s="146">
        <v>533.9</v>
      </c>
      <c r="G23" s="302">
        <v>518.9</v>
      </c>
      <c r="H23" s="146">
        <v>0</v>
      </c>
      <c r="I23" s="302">
        <v>0</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121.4</v>
      </c>
      <c r="E25" s="300">
        <f t="shared" si="0"/>
        <v>107.5</v>
      </c>
      <c r="F25" s="144">
        <f t="shared" si="0"/>
        <v>151.5</v>
      </c>
      <c r="G25" s="300">
        <f t="shared" si="0"/>
        <v>135.30000000000001</v>
      </c>
      <c r="H25" s="144">
        <f t="shared" si="0"/>
        <v>0</v>
      </c>
      <c r="I25" s="300">
        <f t="shared" si="0"/>
        <v>0</v>
      </c>
      <c r="J25"/>
    </row>
    <row r="26" spans="1:12" s="7" customFormat="1" ht="15" customHeight="1">
      <c r="A26" s="172">
        <v>0</v>
      </c>
      <c r="B26" s="359" t="s">
        <v>69</v>
      </c>
      <c r="C26" s="359"/>
      <c r="D26" s="147">
        <f t="shared" ref="D26:I26" si="1">IF(D21=0,0,ROUND(100*D25/D21,1))</f>
        <v>34.700000000000003</v>
      </c>
      <c r="E26" s="303">
        <f t="shared" si="1"/>
        <v>29.9</v>
      </c>
      <c r="F26" s="147">
        <f t="shared" si="1"/>
        <v>39.6</v>
      </c>
      <c r="G26" s="303">
        <f t="shared" si="1"/>
        <v>35.299999999999997</v>
      </c>
      <c r="H26" s="147">
        <f t="shared" si="1"/>
        <v>0</v>
      </c>
      <c r="I26" s="303">
        <f t="shared" si="1"/>
        <v>0</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350</v>
      </c>
      <c r="E9" s="205">
        <v>360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471.4</v>
      </c>
      <c r="E12" s="205">
        <v>467.5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6.55</v>
      </c>
      <c r="E28" s="211">
        <v>6.27</v>
      </c>
    </row>
    <row r="29" spans="1:5" ht="20.100000000000001" customHeight="1">
      <c r="A29" s="269">
        <v>0</v>
      </c>
      <c r="B29" s="276" t="s">
        <v>265</v>
      </c>
      <c r="C29" s="212" t="s">
        <v>210</v>
      </c>
      <c r="D29" s="210">
        <v>51.9</v>
      </c>
      <c r="E29" s="211">
        <v>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LAU,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LAU</v>
      </c>
      <c r="G7" s="87"/>
      <c r="H7" s="91" t="s">
        <v>184</v>
      </c>
      <c r="I7" s="134" t="s">
        <v>173</v>
      </c>
      <c r="J7" s="97" t="s">
        <v>186</v>
      </c>
    </row>
    <row r="8" spans="2:11">
      <c r="B8" s="84" t="s">
        <v>171</v>
      </c>
      <c r="C8" s="284" t="s">
        <v>299</v>
      </c>
      <c r="D8" s="87"/>
      <c r="E8" s="91" t="s">
        <v>166</v>
      </c>
      <c r="F8" s="128" t="str">
        <f>IF(AuswertBasis = "Verband","alle Pfandbriefemittenten",AuswertBasis)</f>
        <v>Institut LAU</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30</v>
      </c>
      <c r="E11" s="151">
        <v>24.9</v>
      </c>
      <c r="F11" s="150">
        <v>10</v>
      </c>
      <c r="G11" s="151">
        <v>18.7</v>
      </c>
    </row>
    <row r="12" spans="1:7">
      <c r="A12" s="172">
        <v>0</v>
      </c>
      <c r="B12" s="367" t="s">
        <v>199</v>
      </c>
      <c r="C12" s="367"/>
      <c r="D12" s="150">
        <v>0</v>
      </c>
      <c r="E12" s="151">
        <v>25.8</v>
      </c>
      <c r="F12" s="150">
        <v>10</v>
      </c>
      <c r="G12" s="151">
        <v>20.8</v>
      </c>
    </row>
    <row r="13" spans="1:7">
      <c r="A13" s="172">
        <v>0</v>
      </c>
      <c r="B13" s="367" t="s">
        <v>201</v>
      </c>
      <c r="C13" s="367"/>
      <c r="D13" s="150">
        <v>20</v>
      </c>
      <c r="E13" s="151">
        <v>31</v>
      </c>
      <c r="F13" s="150">
        <v>30</v>
      </c>
      <c r="G13" s="151">
        <v>24.8</v>
      </c>
    </row>
    <row r="14" spans="1:7">
      <c r="A14" s="172">
        <v>0</v>
      </c>
      <c r="B14" s="36" t="s">
        <v>200</v>
      </c>
      <c r="C14" s="36"/>
      <c r="D14" s="152">
        <v>20</v>
      </c>
      <c r="E14" s="153">
        <v>24.3</v>
      </c>
      <c r="F14" s="152">
        <v>0</v>
      </c>
      <c r="G14" s="153">
        <v>26.8</v>
      </c>
    </row>
    <row r="15" spans="1:7">
      <c r="A15" s="172">
        <v>0</v>
      </c>
      <c r="B15" s="36" t="s">
        <v>26</v>
      </c>
      <c r="C15" s="36"/>
      <c r="D15" s="152">
        <v>50</v>
      </c>
      <c r="E15" s="153">
        <v>52.3</v>
      </c>
      <c r="F15" s="152">
        <v>40</v>
      </c>
      <c r="G15" s="153">
        <v>48.8</v>
      </c>
    </row>
    <row r="16" spans="1:7">
      <c r="A16" s="172">
        <v>0</v>
      </c>
      <c r="B16" s="36" t="s">
        <v>1</v>
      </c>
      <c r="C16" s="36"/>
      <c r="D16" s="152">
        <v>20</v>
      </c>
      <c r="E16" s="153">
        <v>38.9</v>
      </c>
      <c r="F16" s="152">
        <v>50</v>
      </c>
      <c r="G16" s="153">
        <v>53.2</v>
      </c>
    </row>
    <row r="17" spans="1:7">
      <c r="A17" s="172">
        <v>0</v>
      </c>
      <c r="B17" s="36" t="s">
        <v>2</v>
      </c>
      <c r="C17" s="36"/>
      <c r="D17" s="152">
        <v>0</v>
      </c>
      <c r="E17" s="153">
        <v>47</v>
      </c>
      <c r="F17" s="152">
        <v>20</v>
      </c>
      <c r="G17" s="153">
        <v>37</v>
      </c>
    </row>
    <row r="18" spans="1:7">
      <c r="A18" s="172">
        <v>0</v>
      </c>
      <c r="B18" s="367" t="s">
        <v>24</v>
      </c>
      <c r="C18" s="367"/>
      <c r="D18" s="150">
        <v>135</v>
      </c>
      <c r="E18" s="151">
        <v>144</v>
      </c>
      <c r="F18" s="150">
        <v>135</v>
      </c>
      <c r="G18" s="151">
        <v>163.80000000000001</v>
      </c>
    </row>
    <row r="19" spans="1:7">
      <c r="A19" s="172">
        <v>0</v>
      </c>
      <c r="B19" s="367" t="s">
        <v>16</v>
      </c>
      <c r="C19" s="367"/>
      <c r="D19" s="150">
        <v>75</v>
      </c>
      <c r="E19" s="151">
        <v>82.1</v>
      </c>
      <c r="F19" s="150">
        <v>65</v>
      </c>
      <c r="G19" s="151">
        <v>73.599999999999994</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357.7</v>
      </c>
      <c r="E9" s="155">
        <v>357.3</v>
      </c>
    </row>
    <row r="10" spans="1:5" ht="12.75" customHeight="1">
      <c r="A10" s="172">
        <v>0</v>
      </c>
      <c r="B10" s="44" t="s">
        <v>202</v>
      </c>
      <c r="C10" s="44"/>
      <c r="D10" s="156">
        <v>53.7</v>
      </c>
      <c r="E10" s="157">
        <v>57.1</v>
      </c>
    </row>
    <row r="11" spans="1:5" ht="12.75" customHeight="1">
      <c r="A11" s="172">
        <v>0</v>
      </c>
      <c r="B11" s="44" t="s">
        <v>204</v>
      </c>
      <c r="C11" s="44"/>
      <c r="D11" s="156">
        <v>37.5</v>
      </c>
      <c r="E11" s="157">
        <v>39.6</v>
      </c>
    </row>
    <row r="12" spans="1:5" ht="12.75" customHeight="1">
      <c r="A12" s="172">
        <v>0</v>
      </c>
      <c r="B12" s="44" t="s">
        <v>203</v>
      </c>
      <c r="C12" s="44"/>
      <c r="D12" s="156">
        <v>0</v>
      </c>
      <c r="E12" s="157">
        <v>0</v>
      </c>
    </row>
    <row r="13" spans="1:5" ht="12.75" customHeight="1">
      <c r="A13" s="172">
        <v>0</v>
      </c>
      <c r="B13" s="45" t="s">
        <v>61</v>
      </c>
      <c r="C13" s="45"/>
      <c r="D13" s="158">
        <f>SUM(D9:D12)</f>
        <v>448.9</v>
      </c>
      <c r="E13" s="159">
        <f>SUM(E9:E12)</f>
        <v>454.00000000000006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448.9</v>
      </c>
      <c r="F16" s="163">
        <f>SUM(G16:K16)</f>
        <v>448.9</v>
      </c>
      <c r="G16" s="163">
        <f>SUM(G18,G20,G22,G24,G26,G28,G30,G32,G34,G36,G38,G40,G42,G44,G46,G48,G50,G52,G54,G56,G58,G60,G62,G64,G66,G68,G70,G72,G74,G76,G78,G80,G82,G84,G86,G88,G90)</f>
        <v>46</v>
      </c>
      <c r="H16" s="163">
        <f>SUM(H18,H20,H22,H24,H26,H28,H30,H32,H34,H36,H38,H40,H42,H44,H46,H48,H50,H52,H54,H56,H58,H60,H62,H64,H66,H68,H70,H72,H74,H76,H78,H80,H82,H84,H86,H88,H90)</f>
        <v>301</v>
      </c>
      <c r="I16" s="163">
        <f>SUM(I18,I20,I22,I24,I26,I28,I30,I32,I34,I36,I38,I40,I42,I44,I46,I48,I50,I52,I54,I56,I58,I60,I62,I64,I66,I68,I70,I72,I74,I76,I78,I80,I82,I84,I86,I88,I90)</f>
        <v>101.9</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454.00000000000006</v>
      </c>
      <c r="F17" s="165">
        <f t="shared" ref="F17:F48" si="1">SUM(G17:K17)</f>
        <v>453.80000000000007</v>
      </c>
      <c r="G17" s="165">
        <f>SUM(G19,G21,G23,G25,G27,G29,G31,G33,G35,G37,G39,G41,G43,G45,G47,G49,G51,G53,G55,G57,G59,G61,G63,G65,G67,G69,G71,G73,G75,G77,G79,G81,G83,G85,G87,G89,G91)</f>
        <v>49.8</v>
      </c>
      <c r="H17" s="165">
        <f>SUM(H19,H21,H23,H25,H27,H29,H31,H33,H35,H37,H39,H41,H43,H45,H47,H49,H51,H53,H55,H57,H59,H61,H63,H65,H67,H69,H71,H73,H75,H77,H79,H81,H83,H85,H87,H89,H91)</f>
        <v>297.60000000000002</v>
      </c>
      <c r="I17" s="165">
        <f>SUM(I19,I21,I23,I25,I27,I29,I31,I33,I35,I37,I39,I41,I43,I45,I47,I49,I51,I53,I55,I57,I59,I61,I63,I65,I67,I69,I71,I73,I75,I77,I79,I81,I83,I85,I87,I89,I91)</f>
        <v>106.4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0.2</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0.2</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448.9</v>
      </c>
      <c r="F18" s="163">
        <f t="shared" si="1"/>
        <v>448.9</v>
      </c>
      <c r="G18" s="163">
        <v>46</v>
      </c>
      <c r="H18" s="163">
        <v>301</v>
      </c>
      <c r="I18" s="163">
        <v>101.9</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454.00000000000006</v>
      </c>
      <c r="F19" s="165">
        <f t="shared" si="1"/>
        <v>453.80000000000007</v>
      </c>
      <c r="G19" s="165">
        <v>49.8</v>
      </c>
      <c r="H19" s="165">
        <v>297.60000000000002</v>
      </c>
      <c r="I19" s="165">
        <v>106.4</v>
      </c>
      <c r="J19" s="165">
        <v>0</v>
      </c>
      <c r="K19" s="165">
        <v>0</v>
      </c>
      <c r="L19" s="165">
        <f t="shared" si="2"/>
        <v>0.2</v>
      </c>
      <c r="M19" s="165">
        <v>0</v>
      </c>
      <c r="N19" s="165">
        <v>0</v>
      </c>
      <c r="O19" s="165">
        <v>0.2</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22.5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22.5</v>
      </c>
    </row>
    <row r="14" spans="2:9" s="141" customFormat="1">
      <c r="B14" s="231"/>
      <c r="C14" s="44"/>
      <c r="D14" s="44" t="str">
        <f>"Jahr " &amp; (AktJahr-1)</f>
        <v>Jahr 2018</v>
      </c>
      <c r="E14" s="189">
        <f>SUM(E16,E18,E20,E22,E24,E26,E28,E30,E32,E34,E36,E38,E40,E42,E44,E46,E48,E50,E52,E54,E56,E58,E60,E62,E64,E66,E68,E70,E72,E74,E76,E78,E80,E82,E84,E86,E88)</f>
        <v>13.5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13.5</v>
      </c>
    </row>
    <row r="15" spans="2:9">
      <c r="B15" s="231" t="s">
        <v>84</v>
      </c>
      <c r="C15" s="60" t="s">
        <v>82</v>
      </c>
      <c r="D15" s="37" t="str">
        <f>$D$13</f>
        <v>Jahr 2019</v>
      </c>
      <c r="E15" s="187">
        <v>22.5</v>
      </c>
      <c r="F15" s="163">
        <v>0</v>
      </c>
      <c r="G15" s="163">
        <v>0</v>
      </c>
      <c r="H15" s="163">
        <v>0</v>
      </c>
      <c r="I15" s="188">
        <v>22.5</v>
      </c>
    </row>
    <row r="16" spans="2:9" s="141" customFormat="1">
      <c r="B16" s="231"/>
      <c r="C16" s="44"/>
      <c r="D16" s="44" t="str">
        <f>$D$14</f>
        <v>Jahr 2018</v>
      </c>
      <c r="E16" s="189">
        <v>13.5</v>
      </c>
      <c r="F16" s="167">
        <v>0</v>
      </c>
      <c r="G16" s="167">
        <v>0</v>
      </c>
      <c r="H16" s="167">
        <v>0</v>
      </c>
      <c r="I16" s="190">
        <v>13.5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2019-07-31T14:13:54Z</dcterms:modified>
</cp:coreProperties>
</file>