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0" yWindow="0" windowWidth="28800" windowHeight="12450" tabRatio="792" activeTab="0"/>
  </bookViews>
  <sheets>
    <sheet name="StTai" sheetId="1" r:id="rId1"/>
    <sheet name="StTal" sheetId="2" r:id="rId2"/>
    <sheet name="StTag" sheetId="3" r:id="rId3"/>
    <sheet name="StTdh" sheetId="4" r:id="rId4"/>
    <sheet name="StTdo" sheetId="5" r:id="rId5"/>
    <sheet name="StTdoR" sheetId="6" r:id="rId6"/>
    <sheet name="StTds" sheetId="7" r:id="rId7"/>
    <sheet name="StTdf" sheetId="8" r:id="rId8"/>
    <sheet name="StTwh" sheetId="9" r:id="rId9"/>
    <sheet name="StTwo" sheetId="10" r:id="rId10"/>
    <sheet name="StTws" sheetId="11" r:id="rId11"/>
    <sheet name="StTwf" sheetId="12" r:id="rId12"/>
    <sheet name="StTk" sheetId="13" r:id="rId13"/>
    <sheet name="Rechtlicher Hinweis" sheetId="14" r:id="rId14"/>
    <sheet name="Steuertabelle" sheetId="15" state="hidden" r:id="rId15"/>
  </sheets>
  <definedNames>
    <definedName name="_GoBack" localSheetId="13">'Rechtlicher Hinweis'!$B$26</definedName>
    <definedName name="AktJahr">'Steuertabelle'!$C$4</definedName>
    <definedName name="AktJahrMonat">'Steuertabelle'!$I$9</definedName>
    <definedName name="AktMonat">'Steuertabelle'!$C$5</definedName>
    <definedName name="AktQuartal">'Steuertabelle'!$F$12</definedName>
    <definedName name="AktQuartKurz">'Steuertabelle'!$F$14</definedName>
    <definedName name="AusfInstitut">'Steuertabelle'!$C$13</definedName>
    <definedName name="AuswertBasis">'Steuertabelle'!$F$7</definedName>
    <definedName name="CsvDateiName">'Steuertabelle'!$C$23</definedName>
    <definedName name="Datenart">'Steuertabelle'!$C$6</definedName>
    <definedName name="_xlnm.Print_Area" localSheetId="14">'Steuertabelle'!$B$2:$I$22</definedName>
    <definedName name="_xlnm.Print_Area" localSheetId="2">'StTag'!$B$2:$E$54</definedName>
    <definedName name="_xlnm.Print_Area" localSheetId="0">'StTai'!$B$1:$I$72</definedName>
    <definedName name="_xlnm.Print_Area" localSheetId="1">'StTal'!$B$2:$G$61</definedName>
    <definedName name="_xlnm.Print_Area" localSheetId="7">'StTdf'!$C$2:$G$435</definedName>
    <definedName name="_xlnm.Print_Area" localSheetId="3">'StTdh'!$C$2:$U$93</definedName>
    <definedName name="_xlnm.Print_Area" localSheetId="6">'StTds'!$C$2:$I$435</definedName>
    <definedName name="_xlnm.Print_Area" localSheetId="12">'StTk'!$B$1:$F$108</definedName>
    <definedName name="_xlnm.Print_Area" localSheetId="11">'StTwf'!$A$1:$I$90</definedName>
    <definedName name="_xlnm.Print_Area" localSheetId="8">'StTwh'!$A$1:$I$90</definedName>
    <definedName name="_xlnm.Print_Area" localSheetId="9">'StTwo'!$A$1:$H$90</definedName>
    <definedName name="_xlnm.Print_Area" localSheetId="10">'StTws'!$A$1:$I$90</definedName>
    <definedName name="_xlnm.Print_Titles" localSheetId="7">'StTdf'!$8:$11</definedName>
    <definedName name="_xlnm.Print_Titles" localSheetId="3">'StTdh'!$9:$15</definedName>
    <definedName name="_xlnm.Print_Titles" localSheetId="4">'StTdo'!$8:$11</definedName>
    <definedName name="_xlnm.Print_Titles" localSheetId="5">'StTdoR'!$8:$11</definedName>
    <definedName name="_xlnm.Print_Titles" localSheetId="6">'StTds'!$8:$11</definedName>
    <definedName name="_xlnm.Print_Titles" localSheetId="11">'StTwf'!$7:$12</definedName>
    <definedName name="_xlnm.Print_Titles" localSheetId="8">'StTwh'!$7:$12</definedName>
    <definedName name="_xlnm.Print_Titles" localSheetId="9">'StTwo'!$7:$12</definedName>
    <definedName name="_xlnm.Print_Titles" localSheetId="10">'StTws'!$7:$12</definedName>
    <definedName name="Einheit_Waehrung">'Steuertabelle'!$F$11</definedName>
    <definedName name="EndeBehOk">'Steuertabelle'!$I$7</definedName>
    <definedName name="ErstDatum">'Steuertabelle'!$C$3</definedName>
    <definedName name="ErstelltAm">'Steuertabelle'!$F$5</definedName>
    <definedName name="FnRwbBerF">'Steuertabelle'!$F$18</definedName>
    <definedName name="FnRwbBerH">'Steuertabelle'!$F$15</definedName>
    <definedName name="FnRwbBerO">'Steuertabelle'!$F$16</definedName>
    <definedName name="FnRwbBerS">'Steuertabelle'!$F$17</definedName>
    <definedName name="Institut">'Steuertabelle'!$C$7</definedName>
    <definedName name="InstitutsBez">'Steuertabelle'!$C$8</definedName>
    <definedName name="KomprimOk">'Steuertabelle'!$I$8</definedName>
    <definedName name="KzKomprimierung">'Steuertabelle'!$C$17</definedName>
    <definedName name="KzMitBuLand">'Steuertabelle'!$C$18</definedName>
    <definedName name="KzRbwBerF">'Steuertabelle'!$C$22</definedName>
    <definedName name="KzRbwBerH">'Steuertabelle'!$C$19</definedName>
    <definedName name="KzRbwBerO">'Steuertabelle'!$C$20</definedName>
    <definedName name="KzRbwBerS">'Steuertabelle'!$C$21</definedName>
    <definedName name="Leer">'Steuertabelle'!$F$6</definedName>
    <definedName name="MapArt">'Steuertabelle'!$I$6</definedName>
    <definedName name="MapVersDat">'Steuertabelle'!$I$4</definedName>
    <definedName name="MapVersNr">'Steuertabelle'!$I$5</definedName>
    <definedName name="NotizOhneInstitute">'Steuertabelle'!$I$7</definedName>
    <definedName name="ProgVersDat">'Steuertabelle'!$C$12</definedName>
    <definedName name="ProgVersNr">'Steuertabelle'!$C$11</definedName>
    <definedName name="RelevInstitute">'Steuertabelle'!$C$24</definedName>
    <definedName name="SdDezStellen">'Steuertabelle'!$C$16</definedName>
    <definedName name="StatistikBez">'Steuertabelle'!$F$4</definedName>
    <definedName name="StatistikNr">'Steuertabelle'!$F$3</definedName>
    <definedName name="Stichtag">'Steuertabelle'!$F$9</definedName>
    <definedName name="TagFussnoteH">'StTag'!$B$53</definedName>
    <definedName name="TagFussnoteO">'StTag'!$B$52</definedName>
    <definedName name="TagWertBerF">'StTag'!$D$45:$E$47</definedName>
    <definedName name="TagWertBerH">'StTag'!$D$9:$E$12</definedName>
    <definedName name="TagWertBerS">'StTag'!$D$33:$E$35</definedName>
    <definedName name="TaiBerAdresse">'StTai'!$G$2:$I$8</definedName>
    <definedName name="TaiBerLogo">'StTai'!$B$2</definedName>
    <definedName name="TaiFussnote">'StTai'!$B$71</definedName>
    <definedName name="TaiFussNoteF">'StTai'!$B$69</definedName>
    <definedName name="TaiFussNoteH">'StTai'!$B$27</definedName>
    <definedName name="TaiFussNoteO">'StTai'!$B$43</definedName>
    <definedName name="TaiFussNoteS">'StTai'!$B$56</definedName>
    <definedName name="TaiUebRbw1">'StTai'!$H$19</definedName>
    <definedName name="TaiUebRbw2">'StTai'!$H$32</definedName>
    <definedName name="TaiUebRbw3">'StTai'!$H$45</definedName>
    <definedName name="TaiUebRbw4">'StTai'!$H$58</definedName>
    <definedName name="TaiWertBerF">'StTai'!$D$60:$I$63</definedName>
    <definedName name="TaiWertBerH">'StTai'!$D$21:$I$24</definedName>
    <definedName name="TaiWertBerO">'StTai'!$D$34:$I$37</definedName>
    <definedName name="TaiWertBerS">'StTai'!$D$47:$I$50</definedName>
    <definedName name="TalFussnote">'StTal'!$B$60</definedName>
    <definedName name="TalWertBerF">'StTal'!$D$50:$G$58</definedName>
    <definedName name="TalWertBerH">'StTal'!$D$11:$G$19</definedName>
    <definedName name="TalWertBerO">'StTal'!$D$24:$G$32</definedName>
    <definedName name="TalWertBerS">'StTal'!$D$37:$G$45</definedName>
    <definedName name="TdfBerGesamt" comment="Geamtsumme - alle Staaten inkl Leistungsst?rungen">'StTdf'!$C$12:$G$13</definedName>
    <definedName name="TdfBerStaaten" comment="Staaten: K?rzel + Name">'StTdf'!$B$12:$C$433</definedName>
    <definedName name="TdfUebSumme" comment="Ueberschrift der Summenspalte (Deckungswerte)">'StTdf'!$E$9</definedName>
    <definedName name="TdfWertBer" comment="gesamter Wertbereich">'StTdf'!$E$12:$G$433</definedName>
    <definedName name="TdhBerGesamt">'StTdh'!$C$16:$T$17</definedName>
    <definedName name="TdhBerStaaten">'StTdh'!$B$16:$C$91</definedName>
    <definedName name="TdhFussnote">'StTdh'!$C$92</definedName>
    <definedName name="TdhUebInsgesamt">'StTdh'!$E$11</definedName>
    <definedName name="TdhWertBerG">'StTdh'!$M$16:$R$91</definedName>
    <definedName name="TdhWertBerR">'StTdh'!$S$16:$T$91</definedName>
    <definedName name="TdhWertBerW">'StTdh'!$G$16:$K$91</definedName>
    <definedName name="TdoBerGesamt">'StTdo'!$C$12:$X$13</definedName>
    <definedName name="TdoBerStaaten">'StTdo'!$B$12:$C$87</definedName>
    <definedName name="TdoFussnoteA" localSheetId="4">'StTdo'!$C$90</definedName>
    <definedName name="TdoFussnoteG" localSheetId="4">'StTdo'!$C$89</definedName>
    <definedName name="TdoFussnoteR" localSheetId="4">'StTdo'!$C$88</definedName>
    <definedName name="TdoUebSumDw">'StTdo'!$E$9</definedName>
    <definedName name="TdoUebSumLf">'StTdo'!$T$9</definedName>
    <definedName name="TdoUebSumRl">'StTdo'!$O$9</definedName>
    <definedName name="TdoWertBerD">'StTdo'!$G$12:$J$87</definedName>
    <definedName name="TdoWertBerL">'StTdo'!$U$12:$X$87</definedName>
    <definedName name="TdoWertBerR">'StTdo'!$P$12:$S$87</definedName>
    <definedName name="TdsBerGesamt" comment="Geamtsumme - alle Staaten inkl Leistungsst?rungen">'StTds'!$C$12:$I$13</definedName>
    <definedName name="TdsBerStaaten" comment="Staaten: K?rzel + Name">'StTds'!$B$12:$C$433</definedName>
    <definedName name="TdsUebSumme" comment="Spalten-?berschrift &quot;Summe&quot;">'StTds'!$E$9</definedName>
    <definedName name="TdsWertBer" comment="gesamter Wertbereich: Deckungswerte + Leistungsst?rungen">'StTds'!$F$12:$I$433</definedName>
    <definedName name="TkBerFlu">'StTk'!$B$82:$E$106</definedName>
    <definedName name="TkBerHyp">'StTk'!$B$7:$E$31</definedName>
    <definedName name="TkBerOef">'StTk'!$B$32:$E$56</definedName>
    <definedName name="TkBerSch">'StTk'!$B$57:$E$81</definedName>
    <definedName name="TkFussnote">'StTk'!$B$107</definedName>
    <definedName name="TvDatenart">'Steuertabelle'!$C$15</definedName>
    <definedName name="TvInstArt">'Steuertabelle'!$C$14</definedName>
    <definedName name="TvInstitute">'Steuertabelle'!$F$8</definedName>
    <definedName name="TwBerStaaten" localSheetId="11">'StTwf'!$B$13:$C$88</definedName>
    <definedName name="TwBerStaaten" localSheetId="8">'StTwh'!$B$13:$C$88</definedName>
    <definedName name="TwBerStaaten" localSheetId="9">'StTwo'!$B$13:$C$88</definedName>
    <definedName name="TwBerStaaten" localSheetId="10">'StTws'!$B$13:$C$88</definedName>
    <definedName name="TwBerStaaten">#REF!</definedName>
    <definedName name="TwFussnote" localSheetId="11">'StTwf'!$C$89</definedName>
    <definedName name="TwFussnote" localSheetId="8">'StTwh'!$C$89</definedName>
    <definedName name="TwFussnote" localSheetId="9">'StTwo'!$C$89</definedName>
    <definedName name="TwFussnote" localSheetId="10">'StTws'!$C$89</definedName>
    <definedName name="TwFussnote">#REF!</definedName>
    <definedName name="UebInstitutQuartal">'Steuertabelle'!$F$13</definedName>
    <definedName name="Version">'Steuertabelle'!$F$10</definedName>
    <definedName name="WaehrEinheit">'Steuertabelle'!$C$10</definedName>
    <definedName name="Waehrung">'Steuertabelle'!$C$9</definedName>
    <definedName name="WaehrungM">'Steuertabelle'!$C$9</definedName>
    <definedName name="WaehrungT">'Steuertabelle'!$C$10</definedName>
  </definedNames>
  <calcPr fullCalcOnLoad="1"/>
</workbook>
</file>

<file path=xl/sharedStrings.xml><?xml version="1.0" encoding="utf-8"?>
<sst xmlns="http://schemas.openxmlformats.org/spreadsheetml/2006/main" count="1852" uniqueCount="666">
  <si>
    <t>und nach Nutzungsart sowie Gesamtbetrag der mind. 90 Tage rückständigen Leistungen</t>
  </si>
  <si>
    <t>&gt; 3 Jahre und &lt;= 4 Jahre</t>
  </si>
  <si>
    <t>&gt; 4 Jahre und &lt;= 5 Jahre</t>
  </si>
  <si>
    <t>Veröffentlichung gemäß § 28 Abs. 1 Nr. 2 PfandBG</t>
  </si>
  <si>
    <t>Veröffentlichung gemäß § 28 Abs. 2 Nr. 1 b, c und Nr. 2 PfandBG</t>
  </si>
  <si>
    <t>Belgien</t>
  </si>
  <si>
    <t>Bulgarien</t>
  </si>
  <si>
    <t>Dänemark</t>
  </si>
  <si>
    <t>Estland</t>
  </si>
  <si>
    <t>Finnland</t>
  </si>
  <si>
    <t>Frankreich</t>
  </si>
  <si>
    <t>Griechenland</t>
  </si>
  <si>
    <t>Großbritannien</t>
  </si>
  <si>
    <t>Irland</t>
  </si>
  <si>
    <t>im Umlauf befindlichen</t>
  </si>
  <si>
    <t>&gt; 10 Jahre</t>
  </si>
  <si>
    <t>Summe</t>
  </si>
  <si>
    <t>Laufzeitstruktur der umlaufenden Pfandbriefe und der dafür verwendeten Deckungsmassen</t>
  </si>
  <si>
    <t>Pfandbriefumlauf</t>
  </si>
  <si>
    <t>Gesamtsumme - alle Staaten</t>
  </si>
  <si>
    <t>Staat</t>
  </si>
  <si>
    <t>Unfertige und noch nicht ertragfähige Neubauten</t>
  </si>
  <si>
    <t>Mehr als 5 Mio. €</t>
  </si>
  <si>
    <t>&gt; 5 Jahre und &lt;= 10 Jahre</t>
  </si>
  <si>
    <t>davon</t>
  </si>
  <si>
    <t>&gt; 2 Jahre und &lt;= 3 Jahre</t>
  </si>
  <si>
    <t>Öffentliche Pfandbriefe</t>
  </si>
  <si>
    <t>Gesamtbetrag der</t>
  </si>
  <si>
    <t xml:space="preserve">   darunter Derivate</t>
  </si>
  <si>
    <t>Regionale Gebietskörper-schaften</t>
  </si>
  <si>
    <t>Örtliche Gebietskörper-schaften</t>
  </si>
  <si>
    <t>Italien</t>
  </si>
  <si>
    <t>Lettland</t>
  </si>
  <si>
    <t>Litauen</t>
  </si>
  <si>
    <t>Luxemburg</t>
  </si>
  <si>
    <t>Malta</t>
  </si>
  <si>
    <t>Niederlande</t>
  </si>
  <si>
    <t>Österreich</t>
  </si>
  <si>
    <t>Polen</t>
  </si>
  <si>
    <t>Portugal</t>
  </si>
  <si>
    <t>Rumänien</t>
  </si>
  <si>
    <t>Schweden</t>
  </si>
  <si>
    <t>Slowakei</t>
  </si>
  <si>
    <t>Slowenien</t>
  </si>
  <si>
    <t>Spanien</t>
  </si>
  <si>
    <t>Tschechien</t>
  </si>
  <si>
    <t>Ungarn</t>
  </si>
  <si>
    <t>Zypern</t>
  </si>
  <si>
    <t>Island</t>
  </si>
  <si>
    <t>Liechtenstein</t>
  </si>
  <si>
    <t>Norwegen</t>
  </si>
  <si>
    <t>Schweiz</t>
  </si>
  <si>
    <t>Barwert</t>
  </si>
  <si>
    <t>Bauplätze</t>
  </si>
  <si>
    <t>Gewerblich</t>
  </si>
  <si>
    <t>Zentralstaat</t>
  </si>
  <si>
    <t>Sonstige</t>
  </si>
  <si>
    <t>Hypothekenpfandbriefe</t>
  </si>
  <si>
    <t>Deckungsmasse</t>
  </si>
  <si>
    <t>Überdeckung</t>
  </si>
  <si>
    <t xml:space="preserve">Summe    </t>
  </si>
  <si>
    <t>Deckungswerte</t>
  </si>
  <si>
    <t>Steuerdaten</t>
  </si>
  <si>
    <t>Angaben zur Mappe</t>
  </si>
  <si>
    <t>(Stand/Version)</t>
  </si>
  <si>
    <t>-</t>
  </si>
  <si>
    <t>Zur Deckung von Hypothekenpfandbriefen verwendete Forderungen nach Größengruppen</t>
  </si>
  <si>
    <t>Nominalwert</t>
  </si>
  <si>
    <t>Überdeckung in % vom Pfandbrief-Umlauf</t>
  </si>
  <si>
    <t>Japan</t>
  </si>
  <si>
    <t>Kanada</t>
  </si>
  <si>
    <t>USA</t>
  </si>
  <si>
    <t>Sonstige OECD-Staaten</t>
  </si>
  <si>
    <t>EU-Institutionen</t>
  </si>
  <si>
    <t>Übrige Staaten/Institutionen</t>
  </si>
  <si>
    <t>Schiffspfandbriefe</t>
  </si>
  <si>
    <t>Flugzeugpfandbriefe</t>
  </si>
  <si>
    <t>Seeschiffe</t>
  </si>
  <si>
    <t>Binnenschiffe</t>
  </si>
  <si>
    <t>Gesamtbetrag der mindestens 90 Tage rückständigen Leistungen</t>
  </si>
  <si>
    <t>Deutschland</t>
  </si>
  <si>
    <t>$g</t>
  </si>
  <si>
    <t>DE</t>
  </si>
  <si>
    <t>FI</t>
  </si>
  <si>
    <t>FR</t>
  </si>
  <si>
    <t>GB</t>
  </si>
  <si>
    <t>IE</t>
  </si>
  <si>
    <t>CA</t>
  </si>
  <si>
    <t>NL</t>
  </si>
  <si>
    <t>NO</t>
  </si>
  <si>
    <t>CH</t>
  </si>
  <si>
    <t>ES</t>
  </si>
  <si>
    <t>US</t>
  </si>
  <si>
    <t>BE</t>
  </si>
  <si>
    <t>GR</t>
  </si>
  <si>
    <t>IT</t>
  </si>
  <si>
    <t>MT</t>
  </si>
  <si>
    <t>PT</t>
  </si>
  <si>
    <t>CY</t>
  </si>
  <si>
    <t>BG</t>
  </si>
  <si>
    <t>DK</t>
  </si>
  <si>
    <t>EE</t>
  </si>
  <si>
    <t>LV</t>
  </si>
  <si>
    <t>LT</t>
  </si>
  <si>
    <t>LU</t>
  </si>
  <si>
    <t>AT</t>
  </si>
  <si>
    <t>PL</t>
  </si>
  <si>
    <t>RO</t>
  </si>
  <si>
    <t>SE</t>
  </si>
  <si>
    <t>SK</t>
  </si>
  <si>
    <t>SI</t>
  </si>
  <si>
    <t>CZ</t>
  </si>
  <si>
    <t>HU</t>
  </si>
  <si>
    <t>IS</t>
  </si>
  <si>
    <t>LI</t>
  </si>
  <si>
    <t>JP</t>
  </si>
  <si>
    <t>$c</t>
  </si>
  <si>
    <t>$i</t>
  </si>
  <si>
    <t>$u</t>
  </si>
  <si>
    <t>€</t>
  </si>
  <si>
    <t>Mio</t>
  </si>
  <si>
    <t>*</t>
  </si>
  <si>
    <t>Öffentlichen Pfandbriefe</t>
  </si>
  <si>
    <t xml:space="preserve">   darunter Derivate</t>
  </si>
  <si>
    <t>Hypothekenpfandbriefe</t>
  </si>
  <si>
    <t>Restlaufzeit:</t>
  </si>
  <si>
    <t>Zur Deckung von Schiffspfandbriefen verwendete Forderungen nach Größengruppen</t>
  </si>
  <si>
    <t>Deckungswerte</t>
  </si>
  <si>
    <t>Zur Deckung von Flugzeugpfandbriefen verwendete Forderungen nach Größengruppen</t>
  </si>
  <si>
    <t>Insgesamt</t>
  </si>
  <si>
    <t>davon</t>
  </si>
  <si>
    <t>Wohnwirtschaftlich</t>
  </si>
  <si>
    <t>Mehrfamilien- häuser</t>
  </si>
  <si>
    <t>Bürogebäude</t>
  </si>
  <si>
    <t>Handels-gebäude</t>
  </si>
  <si>
    <t>Industrie-gebäude</t>
  </si>
  <si>
    <t>Gesamt-     betrag der mindestens       90 Tage rückstän-   digen Leistungen</t>
  </si>
  <si>
    <t>Feldbezeichnung</t>
  </si>
  <si>
    <t>ErstDatum</t>
  </si>
  <si>
    <t>AktJahr</t>
  </si>
  <si>
    <t>AktMonat</t>
  </si>
  <si>
    <t>Datenart</t>
  </si>
  <si>
    <t>Institut</t>
  </si>
  <si>
    <t>Waehrung</t>
  </si>
  <si>
    <t>WaehrEinheit</t>
  </si>
  <si>
    <t>ProgVersNr</t>
  </si>
  <si>
    <t>ProgVersDat</t>
  </si>
  <si>
    <t>AusfInstitut</t>
  </si>
  <si>
    <t>TvInstArt</t>
  </si>
  <si>
    <t>TvDatenart</t>
  </si>
  <si>
    <t>SdDezStellen</t>
  </si>
  <si>
    <t>KzKomprimierung</t>
  </si>
  <si>
    <t>Abgeleitete Werte und Konstanten</t>
  </si>
  <si>
    <t>StatistikNr</t>
  </si>
  <si>
    <t>StatistikBez</t>
  </si>
  <si>
    <t>ErstelltAm</t>
  </si>
  <si>
    <t>Leer</t>
  </si>
  <si>
    <t>AuswertBasis</t>
  </si>
  <si>
    <t>Stichtag</t>
  </si>
  <si>
    <t>Version</t>
  </si>
  <si>
    <t>Einheit_Waehrung</t>
  </si>
  <si>
    <t>AktQuartal</t>
  </si>
  <si>
    <t>UebInstitutQuartal</t>
  </si>
  <si>
    <t>TvInstitute</t>
  </si>
  <si>
    <t>AktQuartKurz</t>
  </si>
  <si>
    <t>MapVersDat</t>
  </si>
  <si>
    <t>MapVersNr</t>
  </si>
  <si>
    <t>MapArt</t>
  </si>
  <si>
    <t>InstitutsBez</t>
  </si>
  <si>
    <t>KzMitBuLand</t>
  </si>
  <si>
    <t>N</t>
  </si>
  <si>
    <t>KzRbwBerH</t>
  </si>
  <si>
    <t>KzRbwBerO</t>
  </si>
  <si>
    <t>KzRbwBerS</t>
  </si>
  <si>
    <t>KzRbwBerF</t>
  </si>
  <si>
    <t>FnRwbBerH</t>
  </si>
  <si>
    <t>FnRwbBerO</t>
  </si>
  <si>
    <t>FnRwbBerS</t>
  </si>
  <si>
    <t>FnRwbBerF</t>
  </si>
  <si>
    <t>RelevInstitute</t>
  </si>
  <si>
    <t>CsvDateiName</t>
  </si>
  <si>
    <t>EndeBehOk</t>
  </si>
  <si>
    <t>KomprimOk</t>
  </si>
  <si>
    <t>internes KZ (J=Endebehandlung durchgeführt)</t>
  </si>
  <si>
    <t>internes KZ (J=Komprimierung durchgeführt)</t>
  </si>
  <si>
    <t>Mappenart (Intern)</t>
  </si>
  <si>
    <t>Risikobarwert*</t>
  </si>
  <si>
    <t>Bis einschließlich 500 Tsd. €</t>
  </si>
  <si>
    <t>Mehr als 500 Tsd. € bis einschließlich 5 Mio. €</t>
  </si>
  <si>
    <t>im Umlauf befindlichen</t>
  </si>
  <si>
    <t>Bis einschließlich 300 Tsd. €</t>
  </si>
  <si>
    <t>Fußnoten:</t>
  </si>
  <si>
    <t>* Für die Berechnung des Risikobarwertes wurde der statische Ansatz gem. § 5 Abs. 1 Nr. 1 PfandBarwertV verwendet.</t>
  </si>
  <si>
    <t>* Für die Berechnung des Risikobarwertes wurde ein eigenes Risikomodell gem. § 5 Abs. 2 PfandBarwertV verwendet.</t>
  </si>
  <si>
    <t>Überdeckung unter
Berücksichtigung des vdp-
Bonitätsdifferenzierungsmodells</t>
  </si>
  <si>
    <t>&lt;= 0,5 Jahre</t>
  </si>
  <si>
    <t>&gt; 0,5 Jahre und &lt;= 1 Jahr</t>
  </si>
  <si>
    <t>&gt; 1,5 Jahre und &lt;= 2 Jahre</t>
  </si>
  <si>
    <t>&gt; 1 Jahr und &lt;= 1,5 Jahre</t>
  </si>
  <si>
    <t>Mehr als 300 Tsd. € bis einschließlich 1 Mio. €</t>
  </si>
  <si>
    <t>Mehr als 10 Mio. €</t>
  </si>
  <si>
    <t>Mehr als 1 Mio. € bis einschließlich 10 Mio. €</t>
  </si>
  <si>
    <t>Eigentums-
wohnungen</t>
  </si>
  <si>
    <t>Ein- und Zwei-
familien-
häuser</t>
  </si>
  <si>
    <t>Umlaufende Pfandbriefe</t>
  </si>
  <si>
    <t>(Mio. €)</t>
  </si>
  <si>
    <t>davon Anteil festverzinslicher Pfandbriefe
§ 28 Abs. 1 Nr. 9</t>
  </si>
  <si>
    <t>%</t>
  </si>
  <si>
    <t>davon Anteil festverzinslicher Deckungsmasse
§ 28 Abs. 1 Nr. 9</t>
  </si>
  <si>
    <t>USD</t>
  </si>
  <si>
    <t>GBP</t>
  </si>
  <si>
    <t>CHF</t>
  </si>
  <si>
    <t>Jahre</t>
  </si>
  <si>
    <t>durchschnittlicher gewichteter Beleihungsauslauf auf Marktwertbasis
- freiwillige Angabe -</t>
  </si>
  <si>
    <t>davon Gesamtbetrag der Forderungen, die die Grenzen 
nach § 13 Abs. 1 überschreiten
§ 28 Abs. 1 Nr. 7</t>
  </si>
  <si>
    <t>Kennzahlen zu umlaufenden Pfandbriefen und dafür verwendeten Deckungswerten</t>
  </si>
  <si>
    <t>Veröffentlichung gemäß § 28 Abs. 1 Nrn. 1 und 3 PfandBG</t>
  </si>
  <si>
    <t xml:space="preserve">Anmerkungen: </t>
  </si>
  <si>
    <t>die Steuerdaten werden per Programm dynamisch belegt</t>
  </si>
  <si>
    <t xml:space="preserve">Zur Deckung von Hypothekenpfandbriefen verwendete Forderungen nach Gebieten, in denen die beliehenen Grundstücke liegen </t>
  </si>
  <si>
    <t>Gesamtbetrag dieser
Forderungen, soweit
der jeweilige Rückstand
mindestens 5 % der
Forderung beträgt</t>
  </si>
  <si>
    <t>Gesamtbetrag dieser Forderungen, soweit der jeweilige Rückstand
mindestens 5 % der Forderung beträgt</t>
  </si>
  <si>
    <t>gedeckte Schuld-
verschreibungen
i.S.d. Art. 129 Verordnung
(EU) Nr. 575/2013</t>
  </si>
  <si>
    <t>volumengewichteter Durchschnitt des Alters der Forderungen
(verstrichene Laufzeit seit Kreditvergabe - seasoning)
§ 28 Abs. 1 Nr. 11</t>
  </si>
  <si>
    <t>CAD</t>
  </si>
  <si>
    <t>CZK</t>
  </si>
  <si>
    <t>DKK</t>
  </si>
  <si>
    <t>HKD</t>
  </si>
  <si>
    <t>JPY</t>
  </si>
  <si>
    <t>NOK</t>
  </si>
  <si>
    <t>SEK</t>
  </si>
  <si>
    <t xml:space="preserve"> 
Nettobarwert nach § 6 Pfandbrief-Barwertverordnung
je Fremdwährung in Mio. Euro
§ 28 Abs. 1 Nr. 10 (Saldo aus Aktiv-/Passivseite)</t>
  </si>
  <si>
    <t>die Jahresangaben werden in deser Mappe nicht ausgegeben!</t>
  </si>
  <si>
    <t>davon Gesamtbetrag der Forderungen, die oberhalb der %-Werte nach 
§ 19 Abs. 1 Nr. 2 liegen
§ 28 Abs. 1 Nr. 8</t>
  </si>
  <si>
    <t>davon Gesamtbetrag der Forderungen, die oberhalb der %-Werte nach 
§ 20 Abs. 2 liegen
§ 28 Abs. 1 Nr. 8</t>
  </si>
  <si>
    <t>davon Gesamtbetrag der Forderungen, die oberhalb der %-Werte nach 
§ 26 Abs. 1 Nr. 4 liegen           
§ 28 Abs. 1 Nr. 8</t>
  </si>
  <si>
    <t>davon Gesamtbetrag der Forderungen, die oberhalb der %-Werte nach 
§ 26f Abs. 1 Nr. 3 liegen           
§ 28 Abs. 1 Nr. 8</t>
  </si>
  <si>
    <t>davon Gesamtbetrag der Forderungen, die oberhalb der %-Werte nach 
§ 26f Abs. 1 Nr. 4 liegen           
§ 28 Abs. 1 Nr. 8</t>
  </si>
  <si>
    <t>davon Gesamtbetrag der Forderungen, die oberhalb der %-Werte nach 
§ 26 Abs. 1 Nr. 3 liegen           
§ 28 Abs. 1 Nr. 8</t>
  </si>
  <si>
    <t>davon Gesamtbetrag der Forderungen, die oberhalb der %-Werte nach 
§ 19 Abs. 1 Nr. 3 liegen
§ 28 Abs. 1 Nr. 8</t>
  </si>
  <si>
    <t>AktJahrMonat</t>
  </si>
  <si>
    <t>Format JJJJMM</t>
  </si>
  <si>
    <t xml:space="preserve"> 
Nettobarwert nach § 6 Pfandbrief-Barwertverordnung 
je Fremdwährung in Mio. Euro
§ 28 Abs. 1 Nr. 10 (Saldo aus Aktiv-/Passivseite)</t>
  </si>
  <si>
    <t>* Für die Berechnung des Risikobarwertes wurde der dynamische Ansatz gem. § 5 Abs. 1 Nr. 2 PfandBarwertV verwendet.</t>
  </si>
  <si>
    <t>Pfandbriefstatistik zu Transparenzvorschriften ( § 28 PfandBG )</t>
  </si>
  <si>
    <t>DSGV</t>
  </si>
  <si>
    <t>Pfandbriefstatistik PfbTvExt für DSGV</t>
  </si>
  <si>
    <t xml:space="preserve">Pfandbriefstatistik PfbTvExt gemäß § 28 PfandBG </t>
  </si>
  <si>
    <t>Zur Deckung von Öffentlichen Pfandbriefen verwendete Forderungen nach Größengruppen</t>
  </si>
  <si>
    <t>Bis einschließlich 10 Mio. €</t>
  </si>
  <si>
    <t>Mehr als 10 Mio. € bis einschließlich 100 Mio. €</t>
  </si>
  <si>
    <t>Mehr als 100 Mio. €</t>
  </si>
  <si>
    <t>in der Summe enthaltene
Gewährleistungen aus
Gründen der Exportförderung</t>
  </si>
  <si>
    <t>Zur Deckung von Flugzeugpfandbriefen verwendete Forderungen nach Registerstaaten</t>
  </si>
  <si>
    <t>Zur Deckung von Schiffspfandbriefen verwendete Forderungen nach Registerstaaten</t>
  </si>
  <si>
    <t>Veröffentlichung gemäß § 28 Abs. 2 Nr. 1 a  PfandBG, § 28  Abs. 3 Nr. 1 PfandBG und  § 28 Abs. 4 Nr. 1 a  PfandBG</t>
  </si>
  <si>
    <t>Veröffentlichung gemäß § 28 Abs. 3 Nr. 2 PfandBG</t>
  </si>
  <si>
    <t>Veröffentlichung gemäß § 28 Abs. 4 Nr 1 b PfandBG und § 28 Abs. 4 Nr. 2 PfandBG</t>
  </si>
  <si>
    <t>Veröffentlichung gemäß § 28 Abs. 4 Nr 1 c PfandBG und § 28 Abs. 4 Nr. 2 PfandBG</t>
  </si>
  <si>
    <t>Veröffentlichung gemäß § 28 Abs. 1 Nrn. 7, 8, 9, 10 und 11 PfandBG und § 28 Abs. 2 Nr. 3 PfandBG</t>
  </si>
  <si>
    <t>durchschnittlicher gewichteter Beleihungsauslauf
§ 28 Abs. 2 Nr. 3  *</t>
  </si>
  <si>
    <t>*Änderung der Berechnungsmethodik durch Anpassung PfandBG erstmals für das Q 2 2015</t>
  </si>
  <si>
    <t>3.10</t>
  </si>
  <si>
    <t>als auch Gesamtbetrag dieser Forderungen, soweit der jeweilige Rückstand mindestens 5 % der Forderung beträgt.</t>
  </si>
  <si>
    <t>davon geschuldet von</t>
  </si>
  <si>
    <t>davon gewährleistet von</t>
  </si>
  <si>
    <t>sowie Gesamtbetrag der mindestens 90 Tage rückständigen Leistungen als auch Gesamtbetrag 
dieser Forderungen, soweit der jeweilige Rückstand mindestens 5 % der Forderung beträgt.</t>
  </si>
  <si>
    <t>sowie Gesamtbetrag der mindestens 90 Tage rückständigen Leistungen als auch Gesamtbetrag dieser Forderungen, soweit der jeweilige Rückstand mindestens 5 % der Forderung beträgt.</t>
  </si>
  <si>
    <t>20.07.2016</t>
  </si>
  <si>
    <t>Veröffentlichung gemäß § 28 Abs. 1 Nr. 4, Nr. 5 und Nr. 6 PfandBG</t>
  </si>
  <si>
    <t>Weitere Deckungswerte - Detaildarstellung für Hypothekenpfandbriefe</t>
  </si>
  <si>
    <t>Weitere Deckungswerte für Hypothekenpfandbriefe nach § 19 Abs. 1 Nr.1, Nr. 2 und 3 PfandBG</t>
  </si>
  <si>
    <t>Ausgleichsforderungen
i.S.d. § 19 Abs. 1 Nr. 1</t>
  </si>
  <si>
    <t>Forderungen i.S.d. § 19 Abs. 1 Nr. 2</t>
  </si>
  <si>
    <t>Forderungen 
i.S.d.  § 19 Abs. 1 Nr. 3</t>
  </si>
  <si>
    <t>Veröffentlichung gemäß § 28 Abs. 1 Nr. 4 und Nr. 5 PfandBG</t>
  </si>
  <si>
    <t>Weitere Deckungswerte - Detaildarstellung für Öffentliche Pfandbriefe</t>
  </si>
  <si>
    <t>Weitere Deckungswerte für Öffentliche Pfandbriefe nach § 20 Abs. 2 Nr.1 und Nr. 2 PfandBG</t>
  </si>
  <si>
    <t>Ausgleichsforderungen
i.S.d. § 20 Abs. 2 Nr. 1</t>
  </si>
  <si>
    <t xml:space="preserve">Forderungen i.S.d. § 20 Abs. 2 Nr. 2 </t>
  </si>
  <si>
    <t>Weitere Deckungswerte - Detaildarstellung für Schiffspfandbriefe</t>
  </si>
  <si>
    <t>Weitere Deckungswerte für Schiffspfandbriefe nach § 26 Abs. 1 Nr.2, Nr.3 und Nr. 4 PfandBG</t>
  </si>
  <si>
    <t>Ausgleichsforderungen
i.S.d. § 26 Abs. 1 Nr. 2</t>
  </si>
  <si>
    <t>Forderungen i.S.d. § 26 Abs. 1 Nr. 3</t>
  </si>
  <si>
    <t>Forderungen 
i.S.d.  § 26 Abs. 1 Nr. 4</t>
  </si>
  <si>
    <t>Weitere Deckungswerte - Detaildarstellung für Flugzeugpfandbriefe</t>
  </si>
  <si>
    <t>Weitere Deckungswerte für Flugzeugpfandbriefe nach § 26f Abs. 1 Nr.2, Nr.3 und Nr. 4 PfandBG</t>
  </si>
  <si>
    <t>Ausgleichsforderungen
i.S.d. § 26f Abs. 1 Nr. 2</t>
  </si>
  <si>
    <t>Forderungen i.S.d. § 26f Abs. 1 Nr. 3</t>
  </si>
  <si>
    <t>Forderungen 
i.S.d.  § 26f Abs. 1 Nr. 4</t>
  </si>
  <si>
    <t/>
  </si>
  <si>
    <t>Rechtlicher Hinweis</t>
  </si>
  <si>
    <t>Die nach § 28 PfandBG veröffentlichten Informationen einschließlich erweiterter Transparenzangaben werden dem Deutschen Sparkassen- und Giroverband e. V. (DSGV) von den beteiligten Sparkassen zur Verfügung gestellt und ungeprüft veröffentlicht. Der Deutsche Sparkassen- und Giroverband e. V. (DSGV) macht sich diese Informationen nicht zu eigen. Er übernimmt keine Garantie, Gewähr oder Haftung, gleich aus welchem Grunde, im Hinblick auf Richtigkeit, Genauigkeit, Aktualität, Vollständigkeit, Angemessenheit oder Eignung dieser Informationen für irgendeinen Zweck gegenüber Dritten. 
Die bereitgestellten Inhalte dienen lediglich der Information. Sie stellen keine Finanzanalyse, Anlageberatung, Anlagevermittlung oder Empfehlung zum Kauf oder Verkauf von Pfandbriefen oder sonstigen Finanzinstrumenten dar. Sie sind nicht als Zusicherung oder Indikator etwaiger Entwicklungen bzw. Prognosen zu verstehen und nicht dafür gedacht, als Referenz für Finanzprodukte oder zur Bepreisung von Anlageprodukten herangezogen zu werden. Alle Inhalte sind ausschließlich zur Information institutioneller Anleger bzw. von Market Makern bestimmt. Sie richten sich nicht an Privatpersonen.</t>
  </si>
  <si>
    <t>Sonstige gewerblich genutzte Gebäude</t>
  </si>
  <si>
    <t>17.04.2018</t>
  </si>
  <si>
    <t>HEI</t>
  </si>
  <si>
    <t>Kreissparkasse Heilbronn</t>
  </si>
  <si>
    <t>22.06.2016</t>
  </si>
  <si>
    <t>F</t>
  </si>
  <si>
    <t>U</t>
  </si>
  <si>
    <t>S</t>
  </si>
  <si>
    <t>Y:\Pfandbriefbüro\Pfandbriefstatistik\PfDaten\Excel\PfbTvDU_HEI_1803</t>
  </si>
  <si>
    <t>Am Wollhaus 14</t>
  </si>
  <si>
    <t>74072 Heilbronn</t>
  </si>
  <si>
    <t>Telefon: +49 800 1620500</t>
  </si>
  <si>
    <t>Telefax: +49 7131 638-22222</t>
  </si>
  <si>
    <t>E-Mail: info@ksk-hn.de</t>
  </si>
  <si>
    <t>Internet: www.ksk-hn.de</t>
  </si>
  <si>
    <t>AF</t>
  </si>
  <si>
    <t>Afghanistan</t>
  </si>
  <si>
    <t>EG</t>
  </si>
  <si>
    <t>Ägypten</t>
  </si>
  <si>
    <t>AL</t>
  </si>
  <si>
    <t>Albanien</t>
  </si>
  <si>
    <t>DZ</t>
  </si>
  <si>
    <t>Algerien</t>
  </si>
  <si>
    <t>AD</t>
  </si>
  <si>
    <t>Andorra</t>
  </si>
  <si>
    <t>AO</t>
  </si>
  <si>
    <t>Angola</t>
  </si>
  <si>
    <t>AI</t>
  </si>
  <si>
    <t>Anguilla</t>
  </si>
  <si>
    <t>AG</t>
  </si>
  <si>
    <t>Antigua und Barbuda</t>
  </si>
  <si>
    <t>GQ</t>
  </si>
  <si>
    <t>Äquatorialguinea</t>
  </si>
  <si>
    <t>AR</t>
  </si>
  <si>
    <t>Argentinien</t>
  </si>
  <si>
    <t>AM</t>
  </si>
  <si>
    <t>Armenien</t>
  </si>
  <si>
    <t>AW</t>
  </si>
  <si>
    <t>Aruba</t>
  </si>
  <si>
    <t>AZ</t>
  </si>
  <si>
    <t>Aserbaidschan</t>
  </si>
  <si>
    <t>ET</t>
  </si>
  <si>
    <t>Äthiopien</t>
  </si>
  <si>
    <t>AU</t>
  </si>
  <si>
    <t>Australien</t>
  </si>
  <si>
    <t>BS</t>
  </si>
  <si>
    <t>Bahamas</t>
  </si>
  <si>
    <t>BH</t>
  </si>
  <si>
    <t>Bahrain</t>
  </si>
  <si>
    <t>BD</t>
  </si>
  <si>
    <t>Bangladesh</t>
  </si>
  <si>
    <t>BB</t>
  </si>
  <si>
    <t>Barbados</t>
  </si>
  <si>
    <t>BZ</t>
  </si>
  <si>
    <t>Belize</t>
  </si>
  <si>
    <t>BJ</t>
  </si>
  <si>
    <t>Benin</t>
  </si>
  <si>
    <t>BM</t>
  </si>
  <si>
    <t>Bermuda</t>
  </si>
  <si>
    <t>BT</t>
  </si>
  <si>
    <t>Bhutan</t>
  </si>
  <si>
    <t>BO</t>
  </si>
  <si>
    <t>Bolivien</t>
  </si>
  <si>
    <t>BA</t>
  </si>
  <si>
    <t>Bosnien und Herzegowina</t>
  </si>
  <si>
    <t>BW</t>
  </si>
  <si>
    <t>Botswana</t>
  </si>
  <si>
    <t>BR</t>
  </si>
  <si>
    <t>Brasilien</t>
  </si>
  <si>
    <t>BN</t>
  </si>
  <si>
    <t>Brunei</t>
  </si>
  <si>
    <t>BF</t>
  </si>
  <si>
    <t>Burkina Faso</t>
  </si>
  <si>
    <t>BI</t>
  </si>
  <si>
    <t>Burundi</t>
  </si>
  <si>
    <t>CL</t>
  </si>
  <si>
    <t>Chile</t>
  </si>
  <si>
    <t>CN</t>
  </si>
  <si>
    <t>China</t>
  </si>
  <si>
    <t>CK</t>
  </si>
  <si>
    <t>Cookinseln</t>
  </si>
  <si>
    <t>CR</t>
  </si>
  <si>
    <t>Costa Rica</t>
  </si>
  <si>
    <t>DM</t>
  </si>
  <si>
    <t>Dominica</t>
  </si>
  <si>
    <t>DO</t>
  </si>
  <si>
    <t>Dominikanische Republik</t>
  </si>
  <si>
    <t>DJ</t>
  </si>
  <si>
    <t>Dschibuti</t>
  </si>
  <si>
    <t>EC</t>
  </si>
  <si>
    <t>Ecuador</t>
  </si>
  <si>
    <t>SV</t>
  </si>
  <si>
    <t>El Salvador</t>
  </si>
  <si>
    <t>CI</t>
  </si>
  <si>
    <t>Elfenbeinküste</t>
  </si>
  <si>
    <t>ER</t>
  </si>
  <si>
    <t>Eritrea</t>
  </si>
  <si>
    <t>FJ</t>
  </si>
  <si>
    <t>Fidschi</t>
  </si>
  <si>
    <t>GA</t>
  </si>
  <si>
    <t>Gabun</t>
  </si>
  <si>
    <t>GM</t>
  </si>
  <si>
    <t>Gambia</t>
  </si>
  <si>
    <t>GE</t>
  </si>
  <si>
    <t>Georgien</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</si>
  <si>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</si>
  <si>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</si>
  <si>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</si>
  <si>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</si>
  <si>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</si>
  <si>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</si>
  <si>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</si>
  <si>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</si>
  <si>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</si>
  <si>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</si>
  <si>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</si>
  <si>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</si>
  <si>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</si>
  <si>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</si>
  <si>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</si>
  <si>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</si>
  <si>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</si>
  <si>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</si>
  <si>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</si>
  <si>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</si>
  <si>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</si>
  <si>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</si>
  <si>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</si>
  <si>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</si>
  <si>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</si>
  <si>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Hongkong</t>
  </si>
  <si>
    <t>IN</t>
  </si>
  <si>
    <t>Indien</t>
  </si>
  <si>
    <t>ID</t>
  </si>
  <si>
    <t>Indonesien</t>
  </si>
  <si>
    <t>IM</t>
  </si>
  <si>
    <t>Insel Man</t>
  </si>
  <si>
    <t>IQ</t>
  </si>
  <si>
    <t>Irak</t>
  </si>
  <si>
    <t>IR</t>
  </si>
  <si>
    <t>Iran</t>
  </si>
  <si>
    <t>IL</t>
  </si>
  <si>
    <t>Israel</t>
  </si>
  <si>
    <t>JM</t>
  </si>
  <si>
    <t>Jamaika</t>
  </si>
  <si>
    <t>YE</t>
  </si>
  <si>
    <t>Jemen</t>
  </si>
  <si>
    <t>JE</t>
  </si>
  <si>
    <t>Jersy</t>
  </si>
  <si>
    <t>JO</t>
  </si>
  <si>
    <t>Jordanien</t>
  </si>
  <si>
    <t>KY</t>
  </si>
  <si>
    <t>Kaimaninseln</t>
  </si>
  <si>
    <t>KH</t>
  </si>
  <si>
    <t>Kambodscha</t>
  </si>
  <si>
    <t>CM</t>
  </si>
  <si>
    <t>Kamerun</t>
  </si>
  <si>
    <t>CV</t>
  </si>
  <si>
    <t>Kap Verde</t>
  </si>
  <si>
    <t>KZ</t>
  </si>
  <si>
    <t>Kasachstan</t>
  </si>
  <si>
    <t>QA</t>
  </si>
  <si>
    <t>Katar</t>
  </si>
  <si>
    <t>KE</t>
  </si>
  <si>
    <t>Kenia</t>
  </si>
  <si>
    <t>KG</t>
  </si>
  <si>
    <t>Kirgisistan</t>
  </si>
  <si>
    <t>KI</t>
  </si>
  <si>
    <t>Kiribati (Gilbertinseln)</t>
  </si>
  <si>
    <t>CC</t>
  </si>
  <si>
    <t>Kokosinseln (Keelinginseln)</t>
  </si>
  <si>
    <t>CO</t>
  </si>
  <si>
    <t>Kolumbien</t>
  </si>
  <si>
    <t>KM</t>
  </si>
  <si>
    <t>Komoren</t>
  </si>
  <si>
    <t>CD</t>
  </si>
  <si>
    <t>Kongo</t>
  </si>
  <si>
    <t>KR</t>
  </si>
  <si>
    <t>Korea, Republik (Südkorea)</t>
  </si>
  <si>
    <t>KP</t>
  </si>
  <si>
    <t>Korea, Volksrepublik (Nordkorea)</t>
  </si>
  <si>
    <t>HR</t>
  </si>
  <si>
    <t>Kroatien</t>
  </si>
  <si>
    <t>CU</t>
  </si>
  <si>
    <t>Kuba</t>
  </si>
  <si>
    <t>KW</t>
  </si>
  <si>
    <t>Kuwait</t>
  </si>
  <si>
    <t>LA</t>
  </si>
  <si>
    <t>Laos</t>
  </si>
  <si>
    <t>LS</t>
  </si>
  <si>
    <t>Lesotho</t>
  </si>
  <si>
    <t>LB</t>
  </si>
  <si>
    <t>Libanon</t>
  </si>
  <si>
    <t>LR</t>
  </si>
  <si>
    <t>Liberia</t>
  </si>
  <si>
    <t>LY</t>
  </si>
  <si>
    <t>Libyen</t>
  </si>
  <si>
    <t>MO</t>
  </si>
  <si>
    <t>Macao</t>
  </si>
  <si>
    <t>MG</t>
  </si>
  <si>
    <t>Madagaskar</t>
  </si>
  <si>
    <t>MW</t>
  </si>
  <si>
    <t>Malawi</t>
  </si>
  <si>
    <t>MY</t>
  </si>
  <si>
    <t>Malaysia</t>
  </si>
  <si>
    <t>MV</t>
  </si>
  <si>
    <t>Malediven</t>
  </si>
  <si>
    <t>ML</t>
  </si>
  <si>
    <t>Mali</t>
  </si>
  <si>
    <t>MA</t>
  </si>
  <si>
    <t>Marokko</t>
  </si>
  <si>
    <t>MH</t>
  </si>
  <si>
    <t>Marshallinseln</t>
  </si>
  <si>
    <t>MR</t>
  </si>
  <si>
    <t>Mauretanien</t>
  </si>
  <si>
    <t>MU</t>
  </si>
  <si>
    <t>Mauritius</t>
  </si>
  <si>
    <t>MK</t>
  </si>
  <si>
    <t>Mazedonien</t>
  </si>
  <si>
    <t>MX</t>
  </si>
  <si>
    <t>Mexiko</t>
  </si>
  <si>
    <t>FM</t>
  </si>
  <si>
    <t>Mikronesien</t>
  </si>
  <si>
    <t>MD</t>
  </si>
  <si>
    <t>Moldawien (Republik Moldau)</t>
  </si>
  <si>
    <t>MC</t>
  </si>
  <si>
    <t>Monaco</t>
  </si>
  <si>
    <t>MN</t>
  </si>
  <si>
    <t>Mongolei</t>
  </si>
  <si>
    <t>ME</t>
  </si>
  <si>
    <t>Montenegro</t>
  </si>
  <si>
    <t>MZ</t>
  </si>
  <si>
    <t>Mosambik</t>
  </si>
  <si>
    <t>MM</t>
  </si>
  <si>
    <t>Myanamar (Burma)</t>
  </si>
  <si>
    <t>NA</t>
  </si>
  <si>
    <t>Namibia</t>
  </si>
  <si>
    <t>NR</t>
  </si>
  <si>
    <t>Nauru</t>
  </si>
  <si>
    <t>NP</t>
  </si>
  <si>
    <t>Nepal</t>
  </si>
  <si>
    <t>NZ</t>
  </si>
  <si>
    <t>Neuseeland</t>
  </si>
  <si>
    <t>NI</t>
  </si>
  <si>
    <t>Nicaragua</t>
  </si>
  <si>
    <t>NE</t>
  </si>
  <si>
    <t>Niger</t>
  </si>
  <si>
    <t>NG</t>
  </si>
  <si>
    <t>Nigeria</t>
  </si>
  <si>
    <t>OM</t>
  </si>
  <si>
    <t>Oman</t>
  </si>
  <si>
    <t>TL</t>
  </si>
  <si>
    <t>Osttimor</t>
  </si>
  <si>
    <t>PK</t>
  </si>
  <si>
    <t>Pakistan</t>
  </si>
  <si>
    <t>PS</t>
  </si>
  <si>
    <t>Palästinensische Autonomiegebiete (Palästina)</t>
  </si>
  <si>
    <t>PW</t>
  </si>
  <si>
    <t>Palau</t>
  </si>
  <si>
    <t>PA</t>
  </si>
  <si>
    <t>Panama</t>
  </si>
  <si>
    <t>PG</t>
  </si>
  <si>
    <t>Papua-Neuguinea</t>
  </si>
  <si>
    <t>PY</t>
  </si>
  <si>
    <t>Paraguay</t>
  </si>
  <si>
    <t>PE</t>
  </si>
  <si>
    <t>Peru</t>
  </si>
  <si>
    <t>PH</t>
  </si>
  <si>
    <t>Philippinen</t>
  </si>
  <si>
    <t>PR</t>
  </si>
  <si>
    <t>Puerto Rico</t>
  </si>
  <si>
    <t>RW</t>
  </si>
  <si>
    <t>Ruanda</t>
  </si>
  <si>
    <t>RU</t>
  </si>
  <si>
    <t>Russland (Russische Föderation)</t>
  </si>
  <si>
    <t>SB</t>
  </si>
  <si>
    <t>Salomonen</t>
  </si>
  <si>
    <t>ZM</t>
  </si>
  <si>
    <t>Sambia</t>
  </si>
  <si>
    <t>WS</t>
  </si>
  <si>
    <t>Samoa</t>
  </si>
  <si>
    <t>SM</t>
  </si>
  <si>
    <t>San Marino</t>
  </si>
  <si>
    <t>ST</t>
  </si>
  <si>
    <t>Sao Tome und Principe</t>
  </si>
  <si>
    <t>SA</t>
  </si>
  <si>
    <t>Saudi Arabien</t>
  </si>
  <si>
    <t>SN</t>
  </si>
  <si>
    <t>Senegal</t>
  </si>
  <si>
    <t>RS</t>
  </si>
  <si>
    <t>Serbien</t>
  </si>
  <si>
    <t>SC</t>
  </si>
  <si>
    <t>Seychellen</t>
  </si>
  <si>
    <t>SL</t>
  </si>
  <si>
    <t>Sierra Leone</t>
  </si>
  <si>
    <t>ZW</t>
  </si>
  <si>
    <t>Simbabwe</t>
  </si>
  <si>
    <t>SG</t>
  </si>
  <si>
    <t>Singapur</t>
  </si>
  <si>
    <t>SO</t>
  </si>
  <si>
    <t>Somalia</t>
  </si>
  <si>
    <t>LK</t>
  </si>
  <si>
    <t>Sri Lanka</t>
  </si>
  <si>
    <t>KN</t>
  </si>
  <si>
    <t>St. Kitts und Nevis</t>
  </si>
  <si>
    <t>LC</t>
  </si>
  <si>
    <t>St. Lucia</t>
  </si>
  <si>
    <t>VC</t>
  </si>
  <si>
    <t>St. Vincent und die Grenadinen</t>
  </si>
  <si>
    <t>ZA</t>
  </si>
  <si>
    <t>Südafrika</t>
  </si>
  <si>
    <t>SD</t>
  </si>
  <si>
    <t>Sudan</t>
  </si>
  <si>
    <t>SR</t>
  </si>
  <si>
    <t>Suriname</t>
  </si>
  <si>
    <t>SZ</t>
  </si>
  <si>
    <t>Swasiland</t>
  </si>
  <si>
    <t>SY</t>
  </si>
  <si>
    <t>Syrien</t>
  </si>
  <si>
    <t>TJ</t>
  </si>
  <si>
    <t>Tadschikistan</t>
  </si>
  <si>
    <t>TW</t>
  </si>
  <si>
    <t>Taiwan</t>
  </si>
  <si>
    <t>TZ</t>
  </si>
  <si>
    <t>Tansania</t>
  </si>
  <si>
    <t>TH</t>
  </si>
  <si>
    <t>Thailand</t>
  </si>
  <si>
    <t>TG</t>
  </si>
  <si>
    <t>Togo</t>
  </si>
  <si>
    <t>TO</t>
  </si>
  <si>
    <t>Tonga</t>
  </si>
  <si>
    <t>TT</t>
  </si>
  <si>
    <t>Trinidad und Tobago</t>
  </si>
  <si>
    <t>TD</t>
  </si>
  <si>
    <t>Tschad</t>
  </si>
  <si>
    <t>TN</t>
  </si>
  <si>
    <t>Tunesien</t>
  </si>
  <si>
    <t>TR</t>
  </si>
  <si>
    <t>Türkei</t>
  </si>
  <si>
    <t>TM</t>
  </si>
  <si>
    <t>Turkmenistan</t>
  </si>
  <si>
    <t>TV</t>
  </si>
  <si>
    <t>Tuvalu</t>
  </si>
  <si>
    <t>UG</t>
  </si>
  <si>
    <t>Uganda</t>
  </si>
  <si>
    <t>UA</t>
  </si>
  <si>
    <t>Ukraine</t>
  </si>
  <si>
    <t>UY</t>
  </si>
  <si>
    <t>Uruguay</t>
  </si>
  <si>
    <t>UZ</t>
  </si>
  <si>
    <t>Usbekistan</t>
  </si>
  <si>
    <t>VU</t>
  </si>
  <si>
    <t>Vanuatu</t>
  </si>
  <si>
    <t>VA</t>
  </si>
  <si>
    <t>Vatikan</t>
  </si>
  <si>
    <t>VE</t>
  </si>
  <si>
    <t>Venezuela</t>
  </si>
  <si>
    <t>AE</t>
  </si>
  <si>
    <t>Vereinigte Arabische Emirate</t>
  </si>
  <si>
    <t>VN</t>
  </si>
  <si>
    <t>Vietnam</t>
  </si>
  <si>
    <t>BY</t>
  </si>
  <si>
    <t>Weißrussland (Belarus)</t>
  </si>
  <si>
    <t>EH</t>
  </si>
  <si>
    <t>Westsahara</t>
  </si>
  <si>
    <t>CF</t>
  </si>
  <si>
    <t>Zentralafrikanische Republik</t>
  </si>
  <si>
    <t>AUD</t>
  </si>
  <si>
    <t>J</t>
  </si>
  <si>
    <t>Zur Deckung von Öffentlichen Pfandbriefen verwendete Forderungen</t>
  </si>
  <si>
    <t>Veröffentlichung gemäß § 28 Abs. 3 Nr. 3 PfandBG</t>
  </si>
  <si>
    <t>Gesamtbetrag der mindestens 90 Tage rückständigen Leistungen bei Öffentlichen Pfandbriefen</t>
  </si>
  <si>
    <t>als auch Gesamtbetrag dieser Forderungen, soweit der jeweilige Rückstand mindestens 5 % der Forderung beträgt</t>
  </si>
</sst>
</file>

<file path=xl/styles.xml><?xml version="1.0" encoding="utf-8"?>
<styleSheet xmlns="http://schemas.openxmlformats.org/spreadsheetml/2006/main">
  <numFmts count="5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quot;Ja&quot;;&quot;Ja&quot;;&quot;Nein&quot;"/>
    <numFmt numFmtId="173" formatCode="&quot;Wahr&quot;;&quot;Wahr&quot;;&quot;Falsch&quot;"/>
    <numFmt numFmtId="174" formatCode="&quot;Ein&quot;;&quot;Ein&quot;;&quot;Aus&quot;"/>
    <numFmt numFmtId="175" formatCode="[$€-2]\ #,##0.00_);[Red]\([$€-2]\ #,##0.00\)"/>
    <numFmt numFmtId="176" formatCode="#,##0\ &quot;DM&quot;;\-#,##0\ &quot;DM&quot;"/>
    <numFmt numFmtId="177" formatCode="#,##0\ &quot;DM&quot;;[Red]\-#,##0\ &quot;DM&quot;"/>
    <numFmt numFmtId="178" formatCode="#,##0.00\ &quot;DM&quot;;\-#,##0.00\ &quot;DM&quot;"/>
    <numFmt numFmtId="179" formatCode="#,##0.00\ &quot;DM&quot;;[Red]\-#,##0.00\ &quot;DM&quot;"/>
    <numFmt numFmtId="180" formatCode="_-* #,##0\ &quot;DM&quot;_-;\-* #,##0\ &quot;DM&quot;_-;_-* &quot;-&quot;\ &quot;DM&quot;_-;_-@_-"/>
    <numFmt numFmtId="181" formatCode="_-* #,##0\ _D_M_-;\-* #,##0\ _D_M_-;_-* &quot;-&quot;\ _D_M_-;_-@_-"/>
    <numFmt numFmtId="182" formatCode="_-* #,##0.00\ &quot;DM&quot;_-;\-* #,##0.00\ &quot;DM&quot;_-;_-* &quot;-&quot;??\ &quot;DM&quot;_-;_-@_-"/>
    <numFmt numFmtId="183" formatCode="_-* #,##0.00\ _D_M_-;\-* #,##0.00\ _D_M_-;_-* &quot;-&quot;??\ _D_M_-;_-@_-"/>
    <numFmt numFmtId="184" formatCode="dd\-mmm\-yy_)"/>
    <numFmt numFmtId="185" formatCode="#,##0_);\(#,##0\)"/>
    <numFmt numFmtId="186" formatCode="\(#,##0\);\(\(#,##0\)\)"/>
    <numFmt numFmtId="187" formatCode="dd/mm/yy_)"/>
    <numFmt numFmtId="188" formatCode="#,##0.00_);\(#,##0.00\)"/>
    <numFmt numFmtId="189" formatCode="\(#,##0\)_);\(#,##0\)"/>
    <numFmt numFmtId="190" formatCode="_-* #,##0.000\ &quot;DM&quot;_-;\-* #,##0.000\ &quot;DM&quot;_-;_-* &quot;-&quot;??\ &quot;DM&quot;_-;_-@_-"/>
    <numFmt numFmtId="191" formatCode="_-* #,##0.000\ _D_M_-;\-* #,##0.000\ _D_M_-;_-* &quot;-&quot;??\ _D_M_-;_-@_-"/>
    <numFmt numFmtId="192" formatCode="_-* #,##0.0\ _D_M_-;\-* #,##0.0\ _D_M_-;_-* &quot;-&quot;??\ _D_M_-;_-@_-"/>
    <numFmt numFmtId="193" formatCode="_-* #,##0\ _D_M_-;\-* #,##0\ _D_M_-;_-* &quot;-&quot;??\ _D_M_-;_-@_-"/>
    <numFmt numFmtId="194" formatCode="#,000"/>
    <numFmt numFmtId="195" formatCode="#,##0_ ;\-#,##0\ "/>
    <numFmt numFmtId="196" formatCode="0.0"/>
    <numFmt numFmtId="197" formatCode="0.0%"/>
    <numFmt numFmtId="198" formatCode="0.000%"/>
    <numFmt numFmtId="199" formatCode="0.0000%"/>
    <numFmt numFmtId="200" formatCode="#,##0.0"/>
    <numFmt numFmtId="201" formatCode="#,##0.000"/>
    <numFmt numFmtId="202" formatCode="#,##0.0000"/>
    <numFmt numFmtId="203" formatCode="#,##0.0_);\(#,##0.0\)"/>
    <numFmt numFmtId="204" formatCode="#,##0.00\ _€"/>
    <numFmt numFmtId="205" formatCode="[$-407]dddd\,\ d\.\ mmmm\ yyyy"/>
    <numFmt numFmtId="206" formatCode="#,##0_ ;\-#,##0_ ;\-\ \ \ \ \ "/>
    <numFmt numFmtId="207" formatCode="#,##0\ ;\-#,##0\ ;\-\ \ \ \ \ "/>
    <numFmt numFmtId="208" formatCode="00000"/>
    <numFmt numFmtId="209" formatCode="#,##0.0\&amp;&quot;Mio EUR&quot;"/>
    <numFmt numFmtId="210" formatCode="#,##0.0&quot; Mio EUR&quot;"/>
    <numFmt numFmtId="211" formatCode="0.000"/>
    <numFmt numFmtId="212" formatCode="#,##0.0\ ;\-#,##0.0\ ;\-\ \ \ \ \ "/>
    <numFmt numFmtId="213" formatCode="#,##0.00\ ;\-#,##0.00\ ;\-\ \ \ \ \ "/>
  </numFmts>
  <fonts count="83">
    <font>
      <sz val="10"/>
      <name val="Arial"/>
      <family val="0"/>
    </font>
    <font>
      <sz val="8"/>
      <name val="Arial"/>
      <family val="0"/>
    </font>
    <font>
      <u val="single"/>
      <sz val="10"/>
      <color indexed="12"/>
      <name val="Arial"/>
      <family val="0"/>
    </font>
    <font>
      <u val="single"/>
      <sz val="10"/>
      <color indexed="36"/>
      <name val="Arial"/>
      <family val="0"/>
    </font>
    <font>
      <sz val="12"/>
      <name val="Arial MT"/>
      <family val="0"/>
    </font>
    <font>
      <sz val="8"/>
      <name val="Arial MT"/>
      <family val="0"/>
    </font>
    <font>
      <sz val="12"/>
      <name val="Arial"/>
      <family val="2"/>
    </font>
    <font>
      <b/>
      <sz val="12"/>
      <name val="Arial"/>
      <family val="2"/>
    </font>
    <font>
      <b/>
      <sz val="10"/>
      <name val="Arial"/>
      <family val="2"/>
    </font>
    <font>
      <sz val="9"/>
      <name val="Arial"/>
      <family val="2"/>
    </font>
    <font>
      <sz val="8"/>
      <name val="Verdana"/>
      <family val="0"/>
    </font>
    <font>
      <b/>
      <sz val="8"/>
      <name val="Verdana"/>
      <family val="0"/>
    </font>
    <font>
      <b/>
      <sz val="8"/>
      <color indexed="9"/>
      <name val="Verdana"/>
      <family val="0"/>
    </font>
    <font>
      <sz val="7"/>
      <name val="Verdana"/>
      <family val="0"/>
    </font>
    <font>
      <sz val="11"/>
      <name val="Arial"/>
      <family val="0"/>
    </font>
    <font>
      <u val="single"/>
      <sz val="11"/>
      <name val="Arial MT"/>
      <family val="0"/>
    </font>
    <font>
      <sz val="11"/>
      <name val="Arial MT"/>
      <family val="0"/>
    </font>
    <font>
      <sz val="10"/>
      <color indexed="23"/>
      <name val="Arial"/>
      <family val="0"/>
    </font>
    <font>
      <b/>
      <sz val="8"/>
      <color indexed="16"/>
      <name val="Verdana"/>
      <family val="0"/>
    </font>
    <font>
      <b/>
      <sz val="7"/>
      <color indexed="63"/>
      <name val="Verdana"/>
      <family val="0"/>
    </font>
    <font>
      <b/>
      <sz val="8"/>
      <color indexed="59"/>
      <name val="Verdana"/>
      <family val="0"/>
    </font>
    <font>
      <sz val="10"/>
      <color indexed="55"/>
      <name val="Arial"/>
      <family val="0"/>
    </font>
    <font>
      <sz val="7"/>
      <color indexed="9"/>
      <name val="Arial"/>
      <family val="0"/>
    </font>
    <font>
      <b/>
      <sz val="7"/>
      <name val="Verdana"/>
      <family val="0"/>
    </font>
    <font>
      <sz val="8"/>
      <color indexed="63"/>
      <name val="Verdana"/>
      <family val="0"/>
    </font>
    <font>
      <b/>
      <sz val="7"/>
      <color indexed="16"/>
      <name val="Verdana"/>
      <family val="0"/>
    </font>
    <font>
      <b/>
      <sz val="9"/>
      <color indexed="16"/>
      <name val="Verdana"/>
      <family val="0"/>
    </font>
    <font>
      <b/>
      <sz val="7"/>
      <color indexed="59"/>
      <name val="Verdana"/>
      <family val="0"/>
    </font>
    <font>
      <sz val="7"/>
      <color indexed="59"/>
      <name val="Verdana"/>
      <family val="0"/>
    </font>
    <font>
      <b/>
      <sz val="8"/>
      <name val="Arial"/>
      <family val="0"/>
    </font>
    <font>
      <u val="single"/>
      <sz val="10"/>
      <color indexed="57"/>
      <name val="Arial"/>
      <family val="2"/>
    </font>
    <font>
      <sz val="10"/>
      <color indexed="57"/>
      <name val="Arial"/>
      <family val="2"/>
    </font>
    <font>
      <u val="single"/>
      <sz val="11"/>
      <name val="Arial"/>
      <family val="2"/>
    </font>
    <font>
      <sz val="10"/>
      <color indexed="57"/>
      <name val="Arial MT"/>
      <family val="0"/>
    </font>
    <font>
      <u val="single"/>
      <sz val="10"/>
      <name val="Arial MT"/>
      <family val="0"/>
    </font>
    <font>
      <sz val="10"/>
      <name val="Arial MT"/>
      <family val="0"/>
    </font>
    <font>
      <u val="single"/>
      <sz val="10"/>
      <name val="Arial"/>
      <family val="2"/>
    </font>
    <font>
      <sz val="10"/>
      <color indexed="22"/>
      <name val="Arial"/>
      <family val="0"/>
    </font>
    <font>
      <sz val="12"/>
      <color indexed="22"/>
      <name val="Arial"/>
      <family val="2"/>
    </font>
    <font>
      <sz val="7"/>
      <color indexed="22"/>
      <name val="Verdana"/>
      <family val="2"/>
    </font>
    <font>
      <sz val="11"/>
      <color indexed="35"/>
      <name val="Calibri"/>
      <family val="2"/>
    </font>
    <font>
      <sz val="11"/>
      <color indexed="9"/>
      <name val="Calibri"/>
      <family val="2"/>
    </font>
    <font>
      <b/>
      <sz val="11"/>
      <color indexed="34"/>
      <name val="Calibri"/>
      <family val="2"/>
    </font>
    <font>
      <b/>
      <sz val="11"/>
      <color indexed="52"/>
      <name val="Calibri"/>
      <family val="2"/>
    </font>
    <font>
      <sz val="11"/>
      <color indexed="54"/>
      <name val="Calibri"/>
      <family val="2"/>
    </font>
    <font>
      <b/>
      <sz val="11"/>
      <color indexed="35"/>
      <name val="Calibri"/>
      <family val="2"/>
    </font>
    <font>
      <i/>
      <sz val="11"/>
      <color indexed="30"/>
      <name val="Calibri"/>
      <family val="2"/>
    </font>
    <font>
      <sz val="11"/>
      <color indexed="17"/>
      <name val="Calibri"/>
      <family val="2"/>
    </font>
    <font>
      <sz val="11"/>
      <color indexed="60"/>
      <name val="Calibri"/>
      <family val="2"/>
    </font>
    <font>
      <sz val="11"/>
      <color indexed="20"/>
      <name val="Calibri"/>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52"/>
      <name val="Calibri"/>
      <family val="2"/>
    </font>
    <font>
      <sz val="11"/>
      <color indexed="10"/>
      <name val="Calibri"/>
      <family val="2"/>
    </font>
    <font>
      <b/>
      <sz val="11"/>
      <color indexed="9"/>
      <name val="Calibri"/>
      <family val="2"/>
    </font>
    <font>
      <sz val="7"/>
      <color indexed="16"/>
      <name val="Verdana"/>
      <family val="2"/>
    </font>
    <font>
      <b/>
      <sz val="12"/>
      <name val="Verdana"/>
      <family val="2"/>
    </font>
    <font>
      <sz val="9"/>
      <name val="Verdana"/>
      <family val="2"/>
    </font>
    <font>
      <sz val="7"/>
      <color indexed="55"/>
      <name val="Arial"/>
      <family val="0"/>
    </font>
    <font>
      <b/>
      <sz val="7"/>
      <name val="Arial"/>
      <family val="2"/>
    </font>
    <font>
      <sz val="7"/>
      <name val="Arial"/>
      <family val="2"/>
    </font>
    <font>
      <sz val="10"/>
      <name val="Verdana"/>
      <family val="2"/>
    </font>
    <font>
      <b/>
      <u val="single"/>
      <sz val="10"/>
      <color indexed="10"/>
      <name val="Arial"/>
      <family val="2"/>
    </font>
    <font>
      <sz val="7"/>
      <color indexed="26"/>
      <name val="Verdana"/>
      <family val="2"/>
    </font>
    <font>
      <b/>
      <sz val="8"/>
      <color indexed="10"/>
      <name val="Verdana"/>
      <family val="2"/>
    </font>
    <font>
      <sz val="7"/>
      <color indexed="10"/>
      <name val="Verdana"/>
      <family val="2"/>
    </font>
    <font>
      <sz val="8"/>
      <color indexed="10"/>
      <name val="Verdana"/>
      <family val="2"/>
    </font>
    <font>
      <b/>
      <sz val="9"/>
      <color indexed="10"/>
      <name val="Verdana"/>
      <family val="2"/>
    </font>
    <font>
      <b/>
      <sz val="7"/>
      <color indexed="10"/>
      <name val="Verdana"/>
      <family val="2"/>
    </font>
    <font>
      <b/>
      <sz val="10"/>
      <color indexed="10"/>
      <name val="Arial"/>
      <family val="2"/>
    </font>
    <font>
      <sz val="7"/>
      <color indexed="35"/>
      <name val="Verdana"/>
      <family val="2"/>
    </font>
    <font>
      <b/>
      <u val="single"/>
      <sz val="10"/>
      <color rgb="FFFF0000"/>
      <name val="Arial"/>
      <family val="2"/>
    </font>
    <font>
      <sz val="7"/>
      <color theme="0" tint="-0.1499900072813034"/>
      <name val="Verdana"/>
      <family val="2"/>
    </font>
    <font>
      <b/>
      <sz val="8"/>
      <color rgb="FFFF0000"/>
      <name val="Verdana"/>
      <family val="2"/>
    </font>
    <font>
      <sz val="7"/>
      <color rgb="FFFF0000"/>
      <name val="Verdana"/>
      <family val="2"/>
    </font>
    <font>
      <sz val="8"/>
      <color rgb="FFFF0000"/>
      <name val="Verdana"/>
      <family val="2"/>
    </font>
    <font>
      <b/>
      <sz val="9"/>
      <color rgb="FFFF0000"/>
      <name val="Verdana"/>
      <family val="2"/>
    </font>
    <font>
      <b/>
      <sz val="7"/>
      <color rgb="FFFF0000"/>
      <name val="Verdana"/>
      <family val="2"/>
    </font>
    <font>
      <b/>
      <sz val="10"/>
      <color rgb="FFFF0000"/>
      <name val="Arial"/>
      <family val="2"/>
    </font>
    <font>
      <sz val="7"/>
      <color rgb="FF000000"/>
      <name val="Verdana"/>
      <family val="2"/>
    </font>
    <font>
      <b/>
      <sz val="8"/>
      <color theme="0"/>
      <name val="Verdana"/>
      <family val="2"/>
    </font>
  </fonts>
  <fills count="31">
    <fill>
      <patternFill/>
    </fill>
    <fill>
      <patternFill patternType="gray125"/>
    </fill>
    <fill>
      <patternFill patternType="solid">
        <fgColor indexed="23"/>
        <bgColor indexed="64"/>
      </patternFill>
    </fill>
    <fill>
      <patternFill patternType="solid">
        <fgColor indexed="47"/>
        <bgColor indexed="64"/>
      </patternFill>
    </fill>
    <fill>
      <patternFill patternType="solid">
        <fgColor indexed="43"/>
        <bgColor indexed="64"/>
      </patternFill>
    </fill>
    <fill>
      <patternFill patternType="solid">
        <fgColor indexed="56"/>
        <bgColor indexed="64"/>
      </patternFill>
    </fill>
    <fill>
      <patternFill patternType="solid">
        <fgColor indexed="22"/>
        <bgColor indexed="64"/>
      </patternFill>
    </fill>
    <fill>
      <patternFill patternType="solid">
        <fgColor indexed="44"/>
        <bgColor indexed="64"/>
      </patternFill>
    </fill>
    <fill>
      <patternFill patternType="solid">
        <fgColor indexed="49"/>
        <bgColor indexed="64"/>
      </patternFill>
    </fill>
    <fill>
      <patternFill patternType="solid">
        <fgColor indexed="28"/>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24"/>
        <bgColor indexed="64"/>
      </patternFill>
    </fill>
    <fill>
      <patternFill patternType="solid">
        <fgColor indexed="42"/>
        <bgColor indexed="64"/>
      </patternFill>
    </fill>
    <fill>
      <patternFill patternType="solid">
        <fgColor indexed="45"/>
        <bgColor indexed="64"/>
      </patternFill>
    </fill>
    <fill>
      <patternFill patternType="solid">
        <fgColor indexed="9"/>
        <bgColor indexed="64"/>
      </patternFill>
    </fill>
    <fill>
      <patternFill patternType="solid">
        <fgColor indexed="59"/>
        <bgColor indexed="64"/>
      </patternFill>
    </fill>
    <fill>
      <patternFill patternType="solid">
        <fgColor indexed="23"/>
        <bgColor indexed="64"/>
      </patternFill>
    </fill>
    <fill>
      <patternFill patternType="solid">
        <fgColor indexed="55"/>
        <bgColor indexed="64"/>
      </patternFill>
    </fill>
    <fill>
      <patternFill patternType="solid">
        <fgColor indexed="8"/>
        <bgColor indexed="64"/>
      </patternFill>
    </fill>
    <fill>
      <patternFill patternType="solid">
        <fgColor indexed="26"/>
        <bgColor indexed="64"/>
      </patternFill>
    </fill>
    <fill>
      <patternFill patternType="solid">
        <fgColor indexed="11"/>
        <bgColor indexed="64"/>
      </patternFill>
    </fill>
    <fill>
      <patternFill patternType="solid">
        <fgColor indexed="16"/>
        <bgColor indexed="64"/>
      </patternFill>
    </fill>
    <fill>
      <patternFill patternType="solid">
        <fgColor indexed="55"/>
        <bgColor indexed="64"/>
      </patternFill>
    </fill>
    <fill>
      <patternFill patternType="solid">
        <fgColor theme="0" tint="-0.1499900072813034"/>
        <bgColor indexed="64"/>
      </patternFill>
    </fill>
    <fill>
      <patternFill patternType="solid">
        <fgColor theme="0"/>
        <bgColor indexed="64"/>
      </patternFill>
    </fill>
    <fill>
      <patternFill patternType="solid">
        <fgColor rgb="FFFF0000"/>
        <bgColor indexed="64"/>
      </patternFill>
    </fill>
    <fill>
      <patternFill patternType="solid">
        <fgColor theme="0" tint="-0.04997999966144562"/>
        <bgColor indexed="64"/>
      </patternFill>
    </fill>
    <fill>
      <patternFill patternType="solid">
        <fgColor theme="0" tint="-0.24997000396251678"/>
        <bgColor indexed="64"/>
      </patternFill>
    </fill>
  </fills>
  <borders count="89">
    <border>
      <left/>
      <right/>
      <top/>
      <bottom/>
      <diagonal/>
    </border>
    <border>
      <left style="thin">
        <color indexed="34"/>
      </left>
      <right style="thin">
        <color indexed="34"/>
      </right>
      <top style="thin">
        <color indexed="34"/>
      </top>
      <bottom style="thin">
        <color indexed="34"/>
      </bottom>
    </border>
    <border>
      <left style="thin">
        <color indexed="30"/>
      </left>
      <right style="thin">
        <color indexed="30"/>
      </right>
      <top style="thin">
        <color indexed="30"/>
      </top>
      <bottom style="thin">
        <color indexed="30"/>
      </bottom>
    </border>
    <border>
      <left>
        <color indexed="63"/>
      </left>
      <right>
        <color indexed="63"/>
      </right>
      <top style="thin">
        <color indexed="49"/>
      </top>
      <bottom style="double">
        <color indexed="49"/>
      </bottom>
    </border>
    <border>
      <left style="thin">
        <color indexed="28"/>
      </left>
      <right style="thin">
        <color indexed="28"/>
      </right>
      <top style="thin">
        <color indexed="28"/>
      </top>
      <bottom style="thin">
        <color indexed="28"/>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double">
        <color indexed="34"/>
      </left>
      <right style="double">
        <color indexed="34"/>
      </right>
      <top style="double">
        <color indexed="34"/>
      </top>
      <bottom style="double">
        <color indexed="34"/>
      </bottom>
    </border>
    <border>
      <left>
        <color indexed="63"/>
      </left>
      <right>
        <color indexed="63"/>
      </right>
      <top>
        <color indexed="63"/>
      </top>
      <bottom style="thin">
        <color indexed="55"/>
      </bottom>
    </border>
    <border>
      <left>
        <color indexed="63"/>
      </left>
      <right>
        <color indexed="63"/>
      </right>
      <top style="thin">
        <color indexed="55"/>
      </top>
      <bottom>
        <color indexed="63"/>
      </bottom>
    </border>
    <border>
      <left>
        <color indexed="63"/>
      </left>
      <right>
        <color indexed="63"/>
      </right>
      <top style="thin">
        <color indexed="55"/>
      </top>
      <bottom style="thin">
        <color indexed="55"/>
      </bottom>
    </border>
    <border>
      <left style="thin">
        <color indexed="59"/>
      </left>
      <right>
        <color indexed="63"/>
      </right>
      <top>
        <color indexed="63"/>
      </top>
      <bottom>
        <color indexed="63"/>
      </bottom>
    </border>
    <border>
      <left style="thin">
        <color indexed="59"/>
      </left>
      <right style="thin">
        <color indexed="59"/>
      </right>
      <top>
        <color indexed="63"/>
      </top>
      <bottom>
        <color indexed="63"/>
      </bottom>
    </border>
    <border>
      <left style="thin">
        <color indexed="59"/>
      </left>
      <right>
        <color indexed="63"/>
      </right>
      <top>
        <color indexed="63"/>
      </top>
      <bottom style="thin">
        <color indexed="59"/>
      </bottom>
    </border>
    <border>
      <left>
        <color indexed="63"/>
      </left>
      <right>
        <color indexed="63"/>
      </right>
      <top>
        <color indexed="63"/>
      </top>
      <bottom style="thin">
        <color indexed="59"/>
      </bottom>
    </border>
    <border>
      <left style="thin">
        <color indexed="22"/>
      </left>
      <right style="thin">
        <color indexed="22"/>
      </right>
      <top>
        <color indexed="63"/>
      </top>
      <bottom>
        <color indexed="63"/>
      </bottom>
    </border>
    <border>
      <left>
        <color indexed="63"/>
      </left>
      <right style="thin">
        <color indexed="59"/>
      </right>
      <top>
        <color indexed="63"/>
      </top>
      <bottom style="thin">
        <color indexed="59"/>
      </bottom>
    </border>
    <border>
      <left style="thin">
        <color indexed="59"/>
      </left>
      <right>
        <color indexed="63"/>
      </right>
      <top style="thin">
        <color indexed="59"/>
      </top>
      <bottom>
        <color indexed="63"/>
      </bottom>
    </border>
    <border>
      <left style="thin">
        <color indexed="59"/>
      </left>
      <right style="thin">
        <color indexed="59"/>
      </right>
      <top style="thin">
        <color indexed="59"/>
      </top>
      <bottom>
        <color indexed="63"/>
      </bottom>
    </border>
    <border>
      <left style="thin">
        <color indexed="55"/>
      </left>
      <right style="thin">
        <color indexed="55"/>
      </right>
      <top style="thin">
        <color indexed="55"/>
      </top>
      <bottom style="thin">
        <color indexed="55"/>
      </bottom>
    </border>
    <border>
      <left style="thin">
        <color indexed="55"/>
      </left>
      <right>
        <color indexed="63"/>
      </right>
      <top style="thin">
        <color indexed="55"/>
      </top>
      <bottom style="thin">
        <color indexed="55"/>
      </bottom>
    </border>
    <border>
      <left>
        <color indexed="63"/>
      </left>
      <right style="thin">
        <color indexed="55"/>
      </right>
      <top style="thin">
        <color indexed="55"/>
      </top>
      <bottom style="thin">
        <color indexed="55"/>
      </bottom>
    </border>
    <border>
      <left style="thin">
        <color indexed="59"/>
      </left>
      <right style="thin">
        <color indexed="59"/>
      </right>
      <top>
        <color indexed="63"/>
      </top>
      <bottom style="thin">
        <color indexed="55"/>
      </bottom>
    </border>
    <border>
      <left>
        <color indexed="63"/>
      </left>
      <right>
        <color indexed="63"/>
      </right>
      <top style="thin">
        <color indexed="55"/>
      </top>
      <bottom style="thin">
        <color indexed="22"/>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style="thin">
        <color indexed="59"/>
      </bottom>
    </border>
    <border>
      <left style="thin">
        <color indexed="59"/>
      </left>
      <right style="thin"/>
      <top>
        <color indexed="63"/>
      </top>
      <bottom>
        <color indexed="63"/>
      </bottom>
    </border>
    <border>
      <left style="thin"/>
      <right style="thin">
        <color indexed="55"/>
      </right>
      <top style="thin">
        <color indexed="55"/>
      </top>
      <bottom style="thin">
        <color indexed="55"/>
      </bottom>
    </border>
    <border>
      <left style="thin">
        <color indexed="55"/>
      </left>
      <right style="thin"/>
      <top style="thin">
        <color indexed="55"/>
      </top>
      <bottom style="thin">
        <color indexed="55"/>
      </bottom>
    </border>
    <border>
      <left style="thin"/>
      <right style="thin">
        <color indexed="55"/>
      </right>
      <top style="thin">
        <color indexed="55"/>
      </top>
      <bottom style="thin"/>
    </border>
    <border>
      <left style="thin">
        <color indexed="55"/>
      </left>
      <right style="thin">
        <color indexed="55"/>
      </right>
      <top style="thin">
        <color indexed="55"/>
      </top>
      <bottom style="thin"/>
    </border>
    <border>
      <left style="thin">
        <color indexed="55"/>
      </left>
      <right style="thin"/>
      <top style="thin">
        <color indexed="55"/>
      </top>
      <bottom style="thin"/>
    </border>
    <border>
      <left style="thin"/>
      <right style="thin">
        <color indexed="59"/>
      </right>
      <top>
        <color indexed="63"/>
      </top>
      <bottom>
        <color indexed="63"/>
      </bottom>
    </border>
    <border>
      <left/>
      <right/>
      <top style="medium"/>
      <bottom/>
    </border>
    <border>
      <left/>
      <right/>
      <top style="medium"/>
      <bottom style="thin"/>
    </border>
    <border>
      <left/>
      <right style="medium"/>
      <top style="medium"/>
      <bottom style="thin"/>
    </border>
    <border>
      <left>
        <color indexed="63"/>
      </left>
      <right>
        <color indexed="63"/>
      </right>
      <top style="thin"/>
      <bottom style="medium"/>
    </border>
    <border>
      <left style="medium"/>
      <right/>
      <top style="thin"/>
      <bottom>
        <color indexed="63"/>
      </bottom>
    </border>
    <border>
      <left>
        <color indexed="63"/>
      </left>
      <right>
        <color indexed="63"/>
      </right>
      <top>
        <color indexed="63"/>
      </top>
      <bottom style="thin"/>
    </border>
    <border>
      <left>
        <color indexed="63"/>
      </left>
      <right>
        <color indexed="63"/>
      </right>
      <top style="thin"/>
      <bottom style="thin"/>
    </border>
    <border>
      <left>
        <color indexed="63"/>
      </left>
      <right style="medium"/>
      <top style="thin"/>
      <bottom style="thin"/>
    </border>
    <border>
      <left>
        <color indexed="63"/>
      </left>
      <right style="medium"/>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color indexed="63"/>
      </left>
      <right>
        <color indexed="63"/>
      </right>
      <top style="thin"/>
      <bottom style="thin">
        <color indexed="55"/>
      </bottom>
    </border>
    <border>
      <left style="thin"/>
      <right>
        <color indexed="63"/>
      </right>
      <top style="thin"/>
      <bottom style="thin">
        <color indexed="27"/>
      </bottom>
    </border>
    <border>
      <left style="thin"/>
      <right>
        <color indexed="63"/>
      </right>
      <top style="thin">
        <color indexed="27"/>
      </top>
      <bottom style="thin">
        <color indexed="27"/>
      </bottom>
    </border>
    <border>
      <left>
        <color indexed="63"/>
      </left>
      <right style="medium"/>
      <top style="thin"/>
      <bottom style="medium"/>
    </border>
    <border>
      <left>
        <color indexed="63"/>
      </left>
      <right style="thin">
        <color indexed="9"/>
      </right>
      <top>
        <color indexed="63"/>
      </top>
      <bottom>
        <color indexed="63"/>
      </bottom>
    </border>
    <border>
      <left style="medium"/>
      <right>
        <color indexed="63"/>
      </right>
      <top style="thin"/>
      <bottom style="thin"/>
    </border>
    <border>
      <left style="medium"/>
      <right>
        <color indexed="63"/>
      </right>
      <top style="thin"/>
      <bottom style="medium"/>
    </border>
    <border>
      <left style="medium"/>
      <right/>
      <top>
        <color indexed="63"/>
      </top>
      <bottom>
        <color indexed="63"/>
      </bottom>
    </border>
    <border>
      <left style="medium"/>
      <right>
        <color indexed="63"/>
      </right>
      <top>
        <color indexed="63"/>
      </top>
      <bottom style="thin"/>
    </border>
    <border>
      <left style="thin"/>
      <right>
        <color indexed="63"/>
      </right>
      <top style="thin">
        <color indexed="27"/>
      </top>
      <bottom style="thin"/>
    </border>
    <border>
      <left>
        <color indexed="63"/>
      </left>
      <right>
        <color indexed="63"/>
      </right>
      <top style="thin">
        <color indexed="55"/>
      </top>
      <bottom style="thin"/>
    </border>
    <border>
      <left>
        <color indexed="63"/>
      </left>
      <right style="thin">
        <color indexed="55"/>
      </right>
      <top>
        <color indexed="63"/>
      </top>
      <bottom style="thin">
        <color indexed="59"/>
      </bottom>
    </border>
    <border>
      <left>
        <color indexed="63"/>
      </left>
      <right style="thin">
        <color indexed="55"/>
      </right>
      <top>
        <color indexed="63"/>
      </top>
      <bottom style="thin">
        <color indexed="55"/>
      </bottom>
    </border>
    <border>
      <left style="thin">
        <color indexed="22"/>
      </left>
      <right style="thin">
        <color indexed="55"/>
      </right>
      <top>
        <color indexed="63"/>
      </top>
      <bottom>
        <color indexed="63"/>
      </bottom>
    </border>
    <border>
      <left style="medium"/>
      <right/>
      <top/>
      <bottom style="medium"/>
    </border>
    <border>
      <left style="thin"/>
      <right style="thin"/>
      <top style="thin"/>
      <bottom style="thin"/>
    </border>
    <border>
      <left>
        <color indexed="63"/>
      </left>
      <right style="thin">
        <color indexed="55"/>
      </right>
      <top style="thin">
        <color indexed="55"/>
      </top>
      <bottom style="thin"/>
    </border>
    <border>
      <left style="thin"/>
      <right style="thin">
        <color indexed="59"/>
      </right>
      <top style="thin"/>
      <bottom style="thin">
        <color indexed="55"/>
      </bottom>
    </border>
    <border>
      <left>
        <color indexed="63"/>
      </left>
      <right style="thin">
        <color indexed="59"/>
      </right>
      <top>
        <color indexed="63"/>
      </top>
      <bottom>
        <color indexed="63"/>
      </bottom>
    </border>
    <border>
      <left style="thin">
        <color indexed="55"/>
      </left>
      <right style="medium">
        <color theme="0" tint="-0.3499799966812134"/>
      </right>
      <top style="thin">
        <color indexed="29"/>
      </top>
      <bottom style="thin">
        <color indexed="55"/>
      </bottom>
    </border>
    <border>
      <left style="thin">
        <color indexed="55"/>
      </left>
      <right style="medium">
        <color theme="0" tint="-0.3499799966812134"/>
      </right>
      <top style="thin">
        <color indexed="29"/>
      </top>
      <bottom style="thin"/>
    </border>
    <border>
      <left>
        <color indexed="63"/>
      </left>
      <right style="medium">
        <color theme="0"/>
      </right>
      <top>
        <color indexed="63"/>
      </top>
      <bottom style="thin">
        <color indexed="59"/>
      </bottom>
    </border>
    <border>
      <left style="thin">
        <color indexed="59"/>
      </left>
      <right style="medium">
        <color theme="0"/>
      </right>
      <top>
        <color indexed="63"/>
      </top>
      <bottom style="thin">
        <color indexed="55"/>
      </bottom>
    </border>
    <border>
      <left/>
      <right/>
      <top/>
      <bottom style="medium"/>
    </border>
    <border>
      <left/>
      <right style="medium"/>
      <top/>
      <bottom style="medium"/>
    </border>
    <border>
      <left style="thin"/>
      <right style="thin"/>
      <top style="thin"/>
      <bottom>
        <color indexed="63"/>
      </bottom>
    </border>
    <border>
      <left>
        <color indexed="63"/>
      </left>
      <right style="thin"/>
      <top style="thin"/>
      <bottom>
        <color indexed="63"/>
      </bottom>
    </border>
    <border>
      <left>
        <color indexed="63"/>
      </left>
      <right style="thin">
        <color indexed="55"/>
      </right>
      <top>
        <color indexed="63"/>
      </top>
      <bottom>
        <color indexed="63"/>
      </bottom>
    </border>
    <border>
      <left>
        <color indexed="63"/>
      </left>
      <right style="medium"/>
      <top>
        <color indexed="63"/>
      </top>
      <bottom>
        <color indexed="63"/>
      </bottom>
    </border>
    <border>
      <left style="medium"/>
      <right/>
      <top style="medium"/>
      <bottom style="thin"/>
    </border>
    <border>
      <left style="medium"/>
      <right/>
      <top style="medium"/>
      <bottom/>
    </border>
    <border>
      <left style="thin">
        <color indexed="9"/>
      </left>
      <right>
        <color indexed="63"/>
      </right>
      <top>
        <color indexed="63"/>
      </top>
      <bottom>
        <color indexed="63"/>
      </bottom>
    </border>
    <border>
      <left style="thin">
        <color indexed="59"/>
      </left>
      <right>
        <color indexed="63"/>
      </right>
      <top>
        <color indexed="63"/>
      </top>
      <bottom style="thin">
        <color indexed="55"/>
      </bottom>
    </border>
    <border>
      <left style="thin">
        <color indexed="59"/>
      </left>
      <right style="thin">
        <color indexed="55"/>
      </right>
      <top>
        <color indexed="63"/>
      </top>
      <bottom>
        <color indexed="63"/>
      </bottom>
    </border>
    <border>
      <left style="thin">
        <color indexed="59"/>
      </left>
      <right style="thin">
        <color indexed="55"/>
      </right>
      <top>
        <color indexed="63"/>
      </top>
      <bottom style="thin">
        <color indexed="55"/>
      </bottom>
    </border>
    <border>
      <left style="thin">
        <color indexed="55"/>
      </left>
      <right style="thin">
        <color indexed="55"/>
      </right>
      <top style="thin">
        <color indexed="55"/>
      </top>
      <bottom>
        <color indexed="63"/>
      </bottom>
    </border>
    <border>
      <left style="thin">
        <color indexed="55"/>
      </left>
      <right style="thin">
        <color indexed="55"/>
      </right>
      <top>
        <color indexed="63"/>
      </top>
      <bottom>
        <color indexed="63"/>
      </bottom>
    </border>
    <border>
      <left style="thin"/>
      <right style="thin"/>
      <top/>
      <bottom/>
    </border>
    <border>
      <left style="thin"/>
      <right style="thin"/>
      <top>
        <color indexed="63"/>
      </top>
      <bottom style="thin"/>
    </border>
    <border>
      <left>
        <color indexed="63"/>
      </left>
      <right style="thin"/>
      <top>
        <color indexed="63"/>
      </top>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2" borderId="0" applyNumberFormat="0" applyBorder="0" applyAlignment="0" applyProtection="0"/>
    <xf numFmtId="0" fontId="40" fillId="5" borderId="0" applyNumberFormat="0" applyBorder="0" applyAlignment="0" applyProtection="0"/>
    <xf numFmtId="0" fontId="40" fillId="3" borderId="0" applyNumberFormat="0" applyBorder="0" applyAlignment="0" applyProtection="0"/>
    <xf numFmtId="0" fontId="40" fillId="6"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3"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9" borderId="0" applyNumberFormat="0" applyBorder="0" applyAlignment="0" applyProtection="0"/>
    <xf numFmtId="0" fontId="41" fillId="8" borderId="0" applyNumberFormat="0" applyBorder="0" applyAlignment="0" applyProtection="0"/>
    <xf numFmtId="0" fontId="41" fillId="3" borderId="0" applyNumberFormat="0" applyBorder="0" applyAlignment="0" applyProtection="0"/>
    <xf numFmtId="0" fontId="41" fillId="8"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8" borderId="0" applyNumberFormat="0" applyBorder="0" applyAlignment="0" applyProtection="0"/>
    <xf numFmtId="0" fontId="41" fillId="13" borderId="0" applyNumberFormat="0" applyBorder="0" applyAlignment="0" applyProtection="0"/>
    <xf numFmtId="0" fontId="42" fillId="14" borderId="1" applyNumberFormat="0" applyAlignment="0" applyProtection="0"/>
    <xf numFmtId="0" fontId="43" fillId="14" borderId="2"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44" fillId="3" borderId="2" applyNumberFormat="0" applyAlignment="0" applyProtection="0"/>
    <xf numFmtId="0" fontId="45" fillId="0" borderId="3" applyNumberFormat="0" applyFill="0" applyAlignment="0" applyProtection="0"/>
    <xf numFmtId="0" fontId="46" fillId="0" borderId="0" applyNumberFormat="0" applyFill="0" applyBorder="0" applyAlignment="0" applyProtection="0"/>
    <xf numFmtId="0" fontId="47" fillId="15" borderId="0" applyNumberFormat="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0" fontId="2" fillId="0" borderId="0" applyNumberFormat="0" applyFill="0" applyBorder="0" applyAlignment="0" applyProtection="0"/>
    <xf numFmtId="0" fontId="48" fillId="4" borderId="0" applyNumberFormat="0" applyBorder="0" applyAlignment="0" applyProtection="0"/>
    <xf numFmtId="0" fontId="0" fillId="4" borderId="4" applyNumberFormat="0" applyFont="0" applyAlignment="0" applyProtection="0"/>
    <xf numFmtId="9" fontId="0" fillId="0" borderId="0" applyFont="0" applyFill="0" applyBorder="0" applyAlignment="0" applyProtection="0"/>
    <xf numFmtId="0" fontId="49" fillId="16" borderId="0" applyNumberFormat="0" applyBorder="0" applyAlignment="0" applyProtection="0"/>
    <xf numFmtId="0" fontId="0" fillId="0" borderId="0">
      <alignment/>
      <protection/>
    </xf>
    <xf numFmtId="0" fontId="4" fillId="0" borderId="0">
      <alignment/>
      <protection/>
    </xf>
    <xf numFmtId="200" fontId="10" fillId="0" borderId="0">
      <alignment vertical="center"/>
      <protection/>
    </xf>
    <xf numFmtId="200" fontId="10" fillId="0" borderId="0">
      <alignment vertical="center"/>
      <protection/>
    </xf>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9" borderId="9" applyNumberFormat="0" applyAlignment="0" applyProtection="0"/>
  </cellStyleXfs>
  <cellXfs count="403">
    <xf numFmtId="0" fontId="0" fillId="0" borderId="0" xfId="0" applyAlignment="1">
      <alignment/>
    </xf>
    <xf numFmtId="0" fontId="6" fillId="17" borderId="0" xfId="57" applyFont="1" applyFill="1">
      <alignment/>
      <protection/>
    </xf>
    <xf numFmtId="0" fontId="6" fillId="0" borderId="0" xfId="57" applyFont="1">
      <alignment/>
      <protection/>
    </xf>
    <xf numFmtId="200" fontId="7" fillId="0" borderId="0" xfId="0" applyNumberFormat="1" applyFont="1" applyFill="1" applyAlignment="1">
      <alignment/>
    </xf>
    <xf numFmtId="200" fontId="0" fillId="0" borderId="0" xfId="0" applyNumberFormat="1" applyFont="1" applyFill="1" applyAlignment="1">
      <alignment/>
    </xf>
    <xf numFmtId="0" fontId="0" fillId="0" borderId="0" xfId="0" applyFont="1" applyFill="1" applyAlignment="1">
      <alignment/>
    </xf>
    <xf numFmtId="0" fontId="8" fillId="0" borderId="0" xfId="0" applyFont="1" applyFill="1" applyAlignment="1">
      <alignment/>
    </xf>
    <xf numFmtId="0" fontId="6" fillId="0" borderId="0" xfId="0" applyFont="1" applyFill="1" applyAlignment="1">
      <alignment/>
    </xf>
    <xf numFmtId="200" fontId="0" fillId="0" borderId="0" xfId="0" applyNumberFormat="1" applyFont="1" applyFill="1" applyBorder="1" applyAlignment="1">
      <alignment/>
    </xf>
    <xf numFmtId="200" fontId="0" fillId="0" borderId="0" xfId="0" applyNumberFormat="1" applyFont="1" applyFill="1" applyAlignment="1">
      <alignment horizontal="left"/>
    </xf>
    <xf numFmtId="200" fontId="9" fillId="0" borderId="0" xfId="0" applyNumberFormat="1" applyFont="1" applyFill="1" applyBorder="1" applyAlignment="1">
      <alignment vertical="top" wrapText="1"/>
    </xf>
    <xf numFmtId="200" fontId="9" fillId="0" borderId="0" xfId="0" applyNumberFormat="1" applyFont="1" applyFill="1" applyAlignment="1">
      <alignment/>
    </xf>
    <xf numFmtId="0" fontId="6" fillId="0" borderId="0" xfId="0" applyFont="1" applyAlignment="1">
      <alignment/>
    </xf>
    <xf numFmtId="0" fontId="13" fillId="0" borderId="0" xfId="0" applyFont="1" applyAlignment="1">
      <alignment horizontal="right"/>
    </xf>
    <xf numFmtId="0" fontId="14" fillId="0" borderId="0" xfId="57" applyFont="1">
      <alignment/>
      <protection/>
    </xf>
    <xf numFmtId="200" fontId="1" fillId="0" borderId="0" xfId="0" applyNumberFormat="1" applyFont="1" applyFill="1" applyAlignment="1">
      <alignment/>
    </xf>
    <xf numFmtId="0" fontId="11" fillId="0" borderId="0" xfId="0" applyFont="1" applyFill="1" applyAlignment="1">
      <alignment/>
    </xf>
    <xf numFmtId="0" fontId="19" fillId="18" borderId="10" xfId="0" applyFont="1" applyFill="1" applyBorder="1" applyAlignment="1">
      <alignment vertical="top"/>
    </xf>
    <xf numFmtId="0" fontId="22" fillId="18" borderId="10" xfId="0" applyFont="1" applyFill="1" applyBorder="1" applyAlignment="1">
      <alignment/>
    </xf>
    <xf numFmtId="200" fontId="19" fillId="19" borderId="10" xfId="0" applyNumberFormat="1" applyFont="1" applyFill="1" applyBorder="1" applyAlignment="1">
      <alignment horizontal="center" vertical="center"/>
    </xf>
    <xf numFmtId="200" fontId="23" fillId="19" borderId="10" xfId="0" applyNumberFormat="1" applyFont="1" applyFill="1" applyBorder="1" applyAlignment="1">
      <alignment horizontal="center" vertical="center"/>
    </xf>
    <xf numFmtId="200" fontId="13" fillId="0" borderId="0" xfId="0" applyNumberFormat="1" applyFont="1" applyBorder="1" applyAlignment="1">
      <alignment horizontal="right"/>
    </xf>
    <xf numFmtId="200" fontId="13" fillId="0" borderId="0" xfId="0" applyNumberFormat="1" applyFont="1" applyAlignment="1">
      <alignment horizontal="right"/>
    </xf>
    <xf numFmtId="200" fontId="13" fillId="0" borderId="0" xfId="0" applyNumberFormat="1" applyFont="1" applyBorder="1" applyAlignment="1">
      <alignment vertical="top"/>
    </xf>
    <xf numFmtId="200" fontId="13" fillId="0" borderId="0" xfId="0" applyNumberFormat="1" applyFont="1" applyBorder="1" applyAlignment="1">
      <alignment horizontal="right" vertical="center"/>
    </xf>
    <xf numFmtId="200" fontId="13" fillId="0" borderId="11" xfId="0" applyNumberFormat="1" applyFont="1" applyBorder="1" applyAlignment="1">
      <alignment horizontal="right"/>
    </xf>
    <xf numFmtId="200" fontId="13" fillId="18" borderId="10" xfId="0" applyNumberFormat="1" applyFont="1" applyFill="1" applyBorder="1" applyAlignment="1">
      <alignment vertical="top"/>
    </xf>
    <xf numFmtId="200" fontId="13" fillId="18" borderId="10" xfId="0" applyNumberFormat="1" applyFont="1" applyFill="1" applyBorder="1" applyAlignment="1">
      <alignment horizontal="right" vertical="top"/>
    </xf>
    <xf numFmtId="200" fontId="13" fillId="0" borderId="10" xfId="0" applyNumberFormat="1" applyFont="1" applyBorder="1" applyAlignment="1">
      <alignment vertical="top"/>
    </xf>
    <xf numFmtId="200" fontId="13" fillId="0" borderId="10" xfId="0" applyNumberFormat="1" applyFont="1" applyBorder="1" applyAlignment="1">
      <alignment horizontal="right" vertical="center"/>
    </xf>
    <xf numFmtId="0" fontId="1" fillId="0" borderId="0" xfId="0" applyFont="1" applyFill="1" applyAlignment="1">
      <alignment/>
    </xf>
    <xf numFmtId="0" fontId="10" fillId="0" borderId="0" xfId="0" applyFont="1" applyFill="1" applyAlignment="1">
      <alignment/>
    </xf>
    <xf numFmtId="0" fontId="17" fillId="0" borderId="0" xfId="0" applyFont="1" applyFill="1" applyAlignment="1">
      <alignment/>
    </xf>
    <xf numFmtId="200" fontId="23" fillId="17" borderId="0" xfId="0" applyNumberFormat="1" applyFont="1" applyFill="1" applyAlignment="1">
      <alignment/>
    </xf>
    <xf numFmtId="200" fontId="23" fillId="2" borderId="0" xfId="0" applyNumberFormat="1" applyFont="1" applyFill="1" applyAlignment="1">
      <alignment horizontal="center"/>
    </xf>
    <xf numFmtId="200" fontId="23" fillId="17" borderId="0" xfId="0" applyNumberFormat="1" applyFont="1" applyFill="1" applyAlignment="1">
      <alignment horizontal="center"/>
    </xf>
    <xf numFmtId="200" fontId="13" fillId="2" borderId="10" xfId="0" applyNumberFormat="1" applyFont="1" applyFill="1" applyBorder="1" applyAlignment="1">
      <alignment horizontal="center" vertical="top"/>
    </xf>
    <xf numFmtId="200" fontId="13" fillId="17" borderId="10" xfId="0" applyNumberFormat="1" applyFont="1" applyFill="1" applyBorder="1" applyAlignment="1">
      <alignment horizontal="center" vertical="top"/>
    </xf>
    <xf numFmtId="200" fontId="13" fillId="17" borderId="12" xfId="0" applyNumberFormat="1" applyFont="1" applyFill="1" applyBorder="1" applyAlignment="1">
      <alignment vertical="center"/>
    </xf>
    <xf numFmtId="200" fontId="13" fillId="2" borderId="12" xfId="0" applyNumberFormat="1" applyFont="1" applyFill="1" applyBorder="1" applyAlignment="1">
      <alignment/>
    </xf>
    <xf numFmtId="200" fontId="13" fillId="17" borderId="0" xfId="0" applyNumberFormat="1" applyFont="1" applyFill="1" applyBorder="1" applyAlignment="1">
      <alignment/>
    </xf>
    <xf numFmtId="0" fontId="10" fillId="0" borderId="0" xfId="0" applyFont="1" applyAlignment="1">
      <alignment/>
    </xf>
    <xf numFmtId="200" fontId="8" fillId="0" borderId="0" xfId="0" applyNumberFormat="1" applyFont="1" applyFill="1" applyBorder="1" applyAlignment="1">
      <alignment/>
    </xf>
    <xf numFmtId="200" fontId="23" fillId="6" borderId="13" xfId="0" applyNumberFormat="1" applyFont="1" applyFill="1" applyBorder="1" applyAlignment="1">
      <alignment horizontal="center"/>
    </xf>
    <xf numFmtId="200" fontId="13" fillId="6" borderId="13" xfId="0" applyNumberFormat="1" applyFont="1" applyFill="1" applyBorder="1" applyAlignment="1">
      <alignment horizontal="center" vertical="top"/>
    </xf>
    <xf numFmtId="200" fontId="13" fillId="0" borderId="10" xfId="0" applyNumberFormat="1" applyFont="1" applyFill="1" applyBorder="1" applyAlignment="1">
      <alignment/>
    </xf>
    <xf numFmtId="200" fontId="13" fillId="0" borderId="12" xfId="0" applyNumberFormat="1" applyFont="1" applyFill="1" applyBorder="1" applyAlignment="1">
      <alignment/>
    </xf>
    <xf numFmtId="200" fontId="23" fillId="0" borderId="12" xfId="0" applyNumberFormat="1" applyFont="1" applyFill="1" applyBorder="1" applyAlignment="1">
      <alignment/>
    </xf>
    <xf numFmtId="0" fontId="0" fillId="0" borderId="0" xfId="0" applyBorder="1" applyAlignment="1">
      <alignment/>
    </xf>
    <xf numFmtId="200" fontId="23" fillId="6" borderId="14" xfId="0" applyNumberFormat="1" applyFont="1" applyFill="1" applyBorder="1" applyAlignment="1">
      <alignment horizontal="center"/>
    </xf>
    <xf numFmtId="200" fontId="10" fillId="0" borderId="0" xfId="0" applyNumberFormat="1" applyFont="1" applyFill="1" applyAlignment="1">
      <alignment/>
    </xf>
    <xf numFmtId="200" fontId="25" fillId="0" borderId="0" xfId="0" applyNumberFormat="1" applyFont="1" applyFill="1" applyAlignment="1">
      <alignment/>
    </xf>
    <xf numFmtId="200" fontId="13" fillId="0" borderId="0" xfId="0" applyNumberFormat="1" applyFont="1" applyFill="1" applyBorder="1" applyAlignment="1">
      <alignment/>
    </xf>
    <xf numFmtId="200" fontId="13" fillId="0" borderId="0" xfId="0" applyNumberFormat="1" applyFont="1" applyFill="1" applyAlignment="1">
      <alignment/>
    </xf>
    <xf numFmtId="200" fontId="13" fillId="0" borderId="0" xfId="0" applyNumberFormat="1" applyFont="1" applyFill="1" applyBorder="1" applyAlignment="1">
      <alignment horizontal="right"/>
    </xf>
    <xf numFmtId="200" fontId="23" fillId="0" borderId="0" xfId="0" applyNumberFormat="1" applyFont="1" applyFill="1" applyAlignment="1">
      <alignment/>
    </xf>
    <xf numFmtId="200" fontId="26" fillId="0" borderId="0" xfId="0" applyNumberFormat="1" applyFont="1" applyFill="1" applyAlignment="1">
      <alignment/>
    </xf>
    <xf numFmtId="200" fontId="23" fillId="6" borderId="0" xfId="0" applyNumberFormat="1" applyFont="1" applyFill="1" applyBorder="1" applyAlignment="1">
      <alignment/>
    </xf>
    <xf numFmtId="200" fontId="13" fillId="6" borderId="15" xfId="0" applyNumberFormat="1" applyFont="1" applyFill="1" applyBorder="1" applyAlignment="1">
      <alignment/>
    </xf>
    <xf numFmtId="200" fontId="13" fillId="6" borderId="16" xfId="0" applyNumberFormat="1" applyFont="1" applyFill="1" applyBorder="1" applyAlignment="1">
      <alignment/>
    </xf>
    <xf numFmtId="200" fontId="13" fillId="6" borderId="0" xfId="0" applyNumberFormat="1" applyFont="1" applyFill="1" applyBorder="1" applyAlignment="1">
      <alignment/>
    </xf>
    <xf numFmtId="200" fontId="13" fillId="0" borderId="17" xfId="0" applyNumberFormat="1" applyFont="1" applyFill="1" applyBorder="1" applyAlignment="1">
      <alignment horizontal="center"/>
    </xf>
    <xf numFmtId="200" fontId="23" fillId="2" borderId="12" xfId="0" applyNumberFormat="1" applyFont="1" applyFill="1" applyBorder="1" applyAlignment="1">
      <alignment/>
    </xf>
    <xf numFmtId="200" fontId="10" fillId="0" borderId="0" xfId="0" applyNumberFormat="1" applyFont="1" applyFill="1" applyBorder="1" applyAlignment="1">
      <alignment/>
    </xf>
    <xf numFmtId="49" fontId="10" fillId="0" borderId="0" xfId="0" applyNumberFormat="1" applyFont="1" applyBorder="1" applyAlignment="1">
      <alignment/>
    </xf>
    <xf numFmtId="200" fontId="13" fillId="0" borderId="0" xfId="0" applyNumberFormat="1" applyFont="1" applyFill="1" applyBorder="1" applyAlignment="1">
      <alignment vertical="top" wrapText="1"/>
    </xf>
    <xf numFmtId="200" fontId="13" fillId="20" borderId="0" xfId="0" applyNumberFormat="1" applyFont="1" applyFill="1" applyBorder="1" applyAlignment="1">
      <alignment vertical="top" wrapText="1"/>
    </xf>
    <xf numFmtId="200" fontId="23" fillId="6" borderId="14" xfId="0" applyNumberFormat="1" applyFont="1" applyFill="1" applyBorder="1" applyAlignment="1">
      <alignment vertical="top" wrapText="1"/>
    </xf>
    <xf numFmtId="200" fontId="10" fillId="0" borderId="0" xfId="0" applyNumberFormat="1" applyFont="1" applyFill="1" applyBorder="1" applyAlignment="1">
      <alignment vertical="top" wrapText="1"/>
    </xf>
    <xf numFmtId="0" fontId="13" fillId="6" borderId="13" xfId="0" applyFont="1" applyFill="1" applyBorder="1" applyAlignment="1">
      <alignment/>
    </xf>
    <xf numFmtId="200" fontId="13" fillId="20" borderId="16" xfId="0" applyNumberFormat="1" applyFont="1" applyFill="1" applyBorder="1" applyAlignment="1">
      <alignment horizontal="center"/>
    </xf>
    <xf numFmtId="200" fontId="13" fillId="20" borderId="18" xfId="0" applyNumberFormat="1" applyFont="1" applyFill="1" applyBorder="1" applyAlignment="1">
      <alignment horizontal="center"/>
    </xf>
    <xf numFmtId="200" fontId="13" fillId="20" borderId="16" xfId="0" applyNumberFormat="1" applyFont="1" applyFill="1" applyBorder="1" applyAlignment="1">
      <alignment/>
    </xf>
    <xf numFmtId="200" fontId="13" fillId="20" borderId="18" xfId="0" applyNumberFormat="1" applyFont="1" applyFill="1" applyBorder="1" applyAlignment="1">
      <alignment/>
    </xf>
    <xf numFmtId="200" fontId="13" fillId="6" borderId="13" xfId="0" applyNumberFormat="1" applyFont="1" applyFill="1" applyBorder="1" applyAlignment="1">
      <alignment vertical="top" wrapText="1"/>
    </xf>
    <xf numFmtId="200" fontId="23" fillId="20" borderId="13" xfId="0" applyNumberFormat="1" applyFont="1" applyFill="1" applyBorder="1" applyAlignment="1">
      <alignment vertical="top" wrapText="1"/>
    </xf>
    <xf numFmtId="200" fontId="23" fillId="20" borderId="19" xfId="0" applyNumberFormat="1" applyFont="1" applyFill="1" applyBorder="1" applyAlignment="1">
      <alignment vertical="top" wrapText="1"/>
    </xf>
    <xf numFmtId="200" fontId="23" fillId="20" borderId="20" xfId="0" applyNumberFormat="1" applyFont="1" applyFill="1" applyBorder="1" applyAlignment="1">
      <alignment vertical="top" wrapText="1"/>
    </xf>
    <xf numFmtId="200" fontId="13" fillId="6" borderId="14" xfId="0" applyNumberFormat="1" applyFont="1" applyFill="1" applyBorder="1" applyAlignment="1">
      <alignment vertical="top" wrapText="1"/>
    </xf>
    <xf numFmtId="200" fontId="13" fillId="18" borderId="12" xfId="0" applyNumberFormat="1" applyFont="1" applyFill="1" applyBorder="1" applyAlignment="1">
      <alignment/>
    </xf>
    <xf numFmtId="0" fontId="29" fillId="0" borderId="0" xfId="0" applyFont="1" applyFill="1" applyAlignment="1">
      <alignment/>
    </xf>
    <xf numFmtId="200" fontId="13" fillId="18" borderId="21" xfId="0" applyNumberFormat="1" applyFont="1" applyFill="1" applyBorder="1" applyAlignment="1">
      <alignment horizontal="center"/>
    </xf>
    <xf numFmtId="200" fontId="13" fillId="18" borderId="22" xfId="0" applyNumberFormat="1" applyFont="1" applyFill="1" applyBorder="1" applyAlignment="1">
      <alignment horizontal="center"/>
    </xf>
    <xf numFmtId="0" fontId="14" fillId="0" borderId="0" xfId="57" applyNumberFormat="1" applyFont="1" applyFill="1">
      <alignment/>
      <protection/>
    </xf>
    <xf numFmtId="0" fontId="14" fillId="0" borderId="0" xfId="57" applyFont="1" applyFill="1">
      <alignment/>
      <protection/>
    </xf>
    <xf numFmtId="0" fontId="30" fillId="0" borderId="0" xfId="57" applyFont="1">
      <alignment/>
      <protection/>
    </xf>
    <xf numFmtId="0" fontId="31" fillId="0" borderId="0" xfId="57" applyFont="1">
      <alignment/>
      <protection/>
    </xf>
    <xf numFmtId="14" fontId="14" fillId="0" borderId="0" xfId="57" applyNumberFormat="1" applyFont="1" applyFill="1" applyAlignment="1">
      <alignment horizontal="left"/>
      <protection/>
    </xf>
    <xf numFmtId="0" fontId="16" fillId="0" borderId="0" xfId="57" applyFont="1" applyFill="1" applyAlignment="1">
      <alignment horizontal="left"/>
      <protection/>
    </xf>
    <xf numFmtId="0" fontId="14" fillId="0" borderId="0" xfId="57" applyFont="1" applyFill="1">
      <alignment/>
      <protection/>
    </xf>
    <xf numFmtId="49" fontId="14" fillId="0" borderId="0" xfId="57" applyNumberFormat="1" applyFont="1" applyFill="1">
      <alignment/>
      <protection/>
    </xf>
    <xf numFmtId="14" fontId="31" fillId="0" borderId="0" xfId="57" applyNumberFormat="1" applyFont="1" applyFill="1" applyAlignment="1">
      <alignment horizontal="left"/>
      <protection/>
    </xf>
    <xf numFmtId="0" fontId="33" fillId="0" borderId="0" xfId="57" applyFont="1" applyFill="1" applyAlignment="1">
      <alignment horizontal="left"/>
      <protection/>
    </xf>
    <xf numFmtId="0" fontId="31" fillId="0" borderId="0" xfId="57" applyFont="1" applyFill="1">
      <alignment/>
      <protection/>
    </xf>
    <xf numFmtId="49" fontId="31" fillId="0" borderId="0" xfId="57" applyNumberFormat="1" applyFont="1" applyFill="1">
      <alignment/>
      <protection/>
    </xf>
    <xf numFmtId="0" fontId="32" fillId="0" borderId="0" xfId="57" applyFont="1" applyFill="1">
      <alignment/>
      <protection/>
    </xf>
    <xf numFmtId="0" fontId="31" fillId="0" borderId="0" xfId="57" applyFont="1" applyFill="1">
      <alignment/>
      <protection/>
    </xf>
    <xf numFmtId="0" fontId="6" fillId="0" borderId="0" xfId="57" applyFont="1" applyFill="1">
      <alignment/>
      <protection/>
    </xf>
    <xf numFmtId="0" fontId="15" fillId="0" borderId="0" xfId="57" applyFont="1" applyFill="1">
      <alignment/>
      <protection/>
    </xf>
    <xf numFmtId="0" fontId="14" fillId="0" borderId="0" xfId="57" applyNumberFormat="1" applyFont="1" applyFill="1">
      <alignment/>
      <protection/>
    </xf>
    <xf numFmtId="0" fontId="0" fillId="0" borderId="0" xfId="0" applyFont="1" applyFill="1" applyAlignment="1">
      <alignment/>
    </xf>
    <xf numFmtId="200" fontId="27" fillId="20" borderId="0" xfId="0" applyNumberFormat="1" applyFont="1" applyFill="1" applyBorder="1" applyAlignment="1">
      <alignment vertical="center"/>
    </xf>
    <xf numFmtId="200" fontId="13" fillId="20" borderId="15" xfId="0" applyNumberFormat="1" applyFont="1" applyFill="1" applyBorder="1" applyAlignment="1">
      <alignment horizontal="left" vertical="center"/>
    </xf>
    <xf numFmtId="200" fontId="13" fillId="20" borderId="16" xfId="0" applyNumberFormat="1" applyFont="1" applyFill="1" applyBorder="1" applyAlignment="1">
      <alignment horizontal="center" vertical="center"/>
    </xf>
    <xf numFmtId="200" fontId="25" fillId="20" borderId="16" xfId="0" applyNumberFormat="1" applyFont="1" applyFill="1" applyBorder="1" applyAlignment="1">
      <alignment horizontal="center" vertical="center"/>
    </xf>
    <xf numFmtId="200" fontId="13" fillId="20" borderId="0" xfId="0" applyNumberFormat="1" applyFont="1" applyFill="1" applyBorder="1" applyAlignment="1">
      <alignment vertical="center"/>
    </xf>
    <xf numFmtId="200" fontId="13" fillId="20" borderId="16" xfId="0" applyNumberFormat="1" applyFont="1" applyFill="1" applyBorder="1" applyAlignment="1">
      <alignment vertical="center"/>
    </xf>
    <xf numFmtId="200" fontId="13" fillId="20" borderId="18" xfId="0" applyNumberFormat="1" applyFont="1" applyFill="1" applyBorder="1" applyAlignment="1">
      <alignment vertical="center"/>
    </xf>
    <xf numFmtId="200" fontId="23" fillId="6" borderId="13" xfId="0" applyNumberFormat="1" applyFont="1" applyFill="1" applyBorder="1" applyAlignment="1">
      <alignment vertical="center"/>
    </xf>
    <xf numFmtId="200" fontId="13" fillId="6" borderId="15" xfId="0" applyNumberFormat="1" applyFont="1" applyFill="1" applyBorder="1" applyAlignment="1">
      <alignment vertical="center"/>
    </xf>
    <xf numFmtId="200" fontId="13" fillId="6" borderId="16" xfId="0" applyNumberFormat="1" applyFont="1" applyFill="1" applyBorder="1" applyAlignment="1">
      <alignment vertical="center"/>
    </xf>
    <xf numFmtId="200" fontId="23" fillId="6" borderId="20" xfId="0" applyNumberFormat="1" applyFont="1" applyFill="1" applyBorder="1" applyAlignment="1">
      <alignment vertical="center"/>
    </xf>
    <xf numFmtId="200" fontId="23" fillId="18" borderId="12" xfId="0" applyNumberFormat="1" applyFont="1" applyFill="1" applyBorder="1" applyAlignment="1">
      <alignment/>
    </xf>
    <xf numFmtId="0" fontId="6" fillId="0" borderId="0" xfId="0" applyFont="1" applyFill="1" applyAlignment="1">
      <alignment/>
    </xf>
    <xf numFmtId="200" fontId="19" fillId="18" borderId="0" xfId="0" applyNumberFormat="1" applyFont="1" applyFill="1" applyBorder="1" applyAlignment="1">
      <alignment/>
    </xf>
    <xf numFmtId="0" fontId="0" fillId="0" borderId="0" xfId="0" applyAlignment="1">
      <alignment/>
    </xf>
    <xf numFmtId="0" fontId="13" fillId="0" borderId="0" xfId="0" applyFont="1" applyFill="1" applyBorder="1" applyAlignment="1">
      <alignment/>
    </xf>
    <xf numFmtId="200" fontId="13" fillId="0" borderId="21" xfId="0" applyNumberFormat="1" applyFont="1" applyFill="1" applyBorder="1" applyAlignment="1">
      <alignment horizontal="center"/>
    </xf>
    <xf numFmtId="200" fontId="13" fillId="18" borderId="23" xfId="0" applyNumberFormat="1" applyFont="1" applyFill="1" applyBorder="1" applyAlignment="1">
      <alignment horizontal="center"/>
    </xf>
    <xf numFmtId="200" fontId="23" fillId="0" borderId="10" xfId="0" applyNumberFormat="1" applyFont="1" applyFill="1" applyBorder="1" applyAlignment="1">
      <alignment/>
    </xf>
    <xf numFmtId="200" fontId="13" fillId="6" borderId="10" xfId="0" applyNumberFormat="1" applyFont="1" applyFill="1" applyBorder="1" applyAlignment="1">
      <alignment/>
    </xf>
    <xf numFmtId="200" fontId="23" fillId="6" borderId="24" xfId="0" applyNumberFormat="1" applyFont="1" applyFill="1" applyBorder="1" applyAlignment="1">
      <alignment/>
    </xf>
    <xf numFmtId="0" fontId="0" fillId="2" borderId="0" xfId="57" applyFont="1" applyFill="1">
      <alignment/>
      <protection/>
    </xf>
    <xf numFmtId="0" fontId="0" fillId="16" borderId="0" xfId="57" applyFont="1" applyFill="1">
      <alignment/>
      <protection/>
    </xf>
    <xf numFmtId="0" fontId="0" fillId="16" borderId="0" xfId="57" applyFont="1" applyFill="1">
      <alignment/>
      <protection/>
    </xf>
    <xf numFmtId="0" fontId="1" fillId="16" borderId="0" xfId="57" applyFont="1" applyFill="1">
      <alignment/>
      <protection/>
    </xf>
    <xf numFmtId="0" fontId="1" fillId="21" borderId="0" xfId="57" applyFont="1" applyFill="1">
      <alignment/>
      <protection/>
    </xf>
    <xf numFmtId="0" fontId="34" fillId="16" borderId="0" xfId="57" applyFont="1" applyFill="1">
      <alignment/>
      <protection/>
    </xf>
    <xf numFmtId="0" fontId="36" fillId="2" borderId="0" xfId="57" applyFont="1" applyFill="1">
      <alignment/>
      <protection/>
    </xf>
    <xf numFmtId="14" fontId="0" fillId="2" borderId="0" xfId="57" applyNumberFormat="1" applyFont="1" applyFill="1" applyAlignment="1">
      <alignment horizontal="left"/>
      <protection/>
    </xf>
    <xf numFmtId="0" fontId="0" fillId="2" borderId="0" xfId="57" applyNumberFormat="1" applyFont="1" applyFill="1">
      <alignment/>
      <protection/>
    </xf>
    <xf numFmtId="0" fontId="34" fillId="22" borderId="0" xfId="57" applyFont="1" applyFill="1">
      <alignment/>
      <protection/>
    </xf>
    <xf numFmtId="0" fontId="35" fillId="0" borderId="0" xfId="57" applyFont="1">
      <alignment/>
      <protection/>
    </xf>
    <xf numFmtId="0" fontId="35" fillId="22" borderId="0" xfId="57" applyFont="1" applyFill="1">
      <alignment/>
      <protection/>
    </xf>
    <xf numFmtId="0" fontId="0" fillId="0" borderId="0" xfId="57" applyFont="1">
      <alignment/>
      <protection/>
    </xf>
    <xf numFmtId="49" fontId="35" fillId="23" borderId="0" xfId="57" applyNumberFormat="1" applyFont="1" applyFill="1">
      <alignment/>
      <protection/>
    </xf>
    <xf numFmtId="0" fontId="0" fillId="4" borderId="0" xfId="57" applyNumberFormat="1" applyFont="1" applyFill="1">
      <alignment/>
      <protection/>
    </xf>
    <xf numFmtId="49" fontId="0" fillId="4" borderId="0" xfId="57" applyNumberFormat="1" applyFont="1" applyFill="1">
      <alignment/>
      <protection/>
    </xf>
    <xf numFmtId="0" fontId="0" fillId="0" borderId="0" xfId="0" applyFont="1" applyFill="1" applyAlignment="1">
      <alignment horizontal="right"/>
    </xf>
    <xf numFmtId="200" fontId="13" fillId="0" borderId="0" xfId="0" applyNumberFormat="1" applyFont="1" applyFill="1" applyBorder="1" applyAlignment="1">
      <alignment/>
    </xf>
    <xf numFmtId="0" fontId="0" fillId="0" borderId="0" xfId="0" applyFill="1" applyAlignment="1">
      <alignment/>
    </xf>
    <xf numFmtId="200" fontId="13" fillId="0" borderId="0" xfId="0" applyNumberFormat="1" applyFont="1" applyFill="1" applyBorder="1" applyAlignment="1">
      <alignment vertical="top"/>
    </xf>
    <xf numFmtId="200" fontId="13" fillId="0" borderId="0" xfId="0" applyNumberFormat="1" applyFont="1" applyFill="1" applyBorder="1" applyAlignment="1">
      <alignment horizontal="right" vertical="top"/>
    </xf>
    <xf numFmtId="0" fontId="0" fillId="0" borderId="0" xfId="0" applyFill="1" applyAlignment="1">
      <alignment/>
    </xf>
    <xf numFmtId="200" fontId="13" fillId="0" borderId="10" xfId="0" applyNumberFormat="1" applyFont="1" applyBorder="1" applyAlignment="1">
      <alignment horizontal="right" vertical="top"/>
    </xf>
    <xf numFmtId="0" fontId="0" fillId="0" borderId="0" xfId="57" applyFont="1" applyFill="1">
      <alignment/>
      <protection/>
    </xf>
    <xf numFmtId="212" fontId="13" fillId="19" borderId="0" xfId="0" applyNumberFormat="1" applyFont="1" applyFill="1" applyAlignment="1">
      <alignment horizontal="right"/>
    </xf>
    <xf numFmtId="212" fontId="13" fillId="19" borderId="0" xfId="0" applyNumberFormat="1" applyFont="1" applyFill="1" applyBorder="1" applyAlignment="1">
      <alignment horizontal="right" vertical="top"/>
    </xf>
    <xf numFmtId="212" fontId="13" fillId="19" borderId="11" xfId="0" applyNumberFormat="1" applyFont="1" applyFill="1" applyBorder="1" applyAlignment="1">
      <alignment horizontal="right"/>
    </xf>
    <xf numFmtId="212" fontId="13" fillId="19" borderId="10" xfId="0" applyNumberFormat="1" applyFont="1" applyFill="1" applyBorder="1" applyAlignment="1">
      <alignment horizontal="right" vertical="top"/>
    </xf>
    <xf numFmtId="212" fontId="13" fillId="18" borderId="10" xfId="0" applyNumberFormat="1" applyFont="1" applyFill="1" applyBorder="1" applyAlignment="1">
      <alignment horizontal="right" vertical="top"/>
    </xf>
    <xf numFmtId="212" fontId="13" fillId="0" borderId="10" xfId="0" applyNumberFormat="1" applyFont="1" applyBorder="1" applyAlignment="1">
      <alignment horizontal="right" vertical="top"/>
    </xf>
    <xf numFmtId="212" fontId="13" fillId="2" borderId="10" xfId="0" applyNumberFormat="1" applyFont="1" applyFill="1" applyBorder="1" applyAlignment="1">
      <alignment/>
    </xf>
    <xf numFmtId="212" fontId="13" fillId="17" borderId="10" xfId="0" applyNumberFormat="1" applyFont="1" applyFill="1" applyBorder="1" applyAlignment="1">
      <alignment/>
    </xf>
    <xf numFmtId="212" fontId="13" fillId="2" borderId="12" xfId="0" applyNumberFormat="1" applyFont="1" applyFill="1" applyBorder="1" applyAlignment="1">
      <alignment/>
    </xf>
    <xf numFmtId="212" fontId="13" fillId="17" borderId="12" xfId="0" applyNumberFormat="1" applyFont="1" applyFill="1" applyBorder="1" applyAlignment="1">
      <alignment/>
    </xf>
    <xf numFmtId="212" fontId="13" fillId="2" borderId="10" xfId="47" applyNumberFormat="1" applyFont="1" applyFill="1" applyBorder="1" applyAlignment="1">
      <alignment/>
    </xf>
    <xf numFmtId="212" fontId="13" fillId="0" borderId="10"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2" borderId="12" xfId="47" applyNumberFormat="1" applyFont="1" applyFill="1" applyBorder="1" applyAlignment="1">
      <alignment/>
    </xf>
    <xf numFmtId="212" fontId="13" fillId="0" borderId="12" xfId="47" applyNumberFormat="1" applyFont="1" applyFill="1" applyBorder="1" applyAlignment="1">
      <alignment/>
    </xf>
    <xf numFmtId="212" fontId="13" fillId="18" borderId="10" xfId="47" applyNumberFormat="1" applyFont="1" applyFill="1" applyBorder="1" applyAlignment="1">
      <alignment/>
    </xf>
    <xf numFmtId="212" fontId="13" fillId="2" borderId="25" xfId="47" applyNumberFormat="1" applyFont="1" applyFill="1" applyBorder="1" applyAlignment="1">
      <alignment/>
    </xf>
    <xf numFmtId="212" fontId="13" fillId="0" borderId="25" xfId="47" applyNumberFormat="1" applyFont="1" applyFill="1" applyBorder="1" applyAlignment="1">
      <alignment/>
    </xf>
    <xf numFmtId="212" fontId="13" fillId="2" borderId="21" xfId="0" applyNumberFormat="1" applyFont="1" applyFill="1" applyBorder="1" applyAlignment="1">
      <alignment/>
    </xf>
    <xf numFmtId="212" fontId="13" fillId="2" borderId="22" xfId="0" applyNumberFormat="1" applyFont="1" applyFill="1" applyBorder="1" applyAlignment="1">
      <alignment/>
    </xf>
    <xf numFmtId="212" fontId="13" fillId="18" borderId="21" xfId="0" applyNumberFormat="1" applyFont="1" applyFill="1" applyBorder="1" applyAlignment="1">
      <alignment/>
    </xf>
    <xf numFmtId="212" fontId="13" fillId="18" borderId="22" xfId="0" applyNumberFormat="1" applyFont="1" applyFill="1" applyBorder="1" applyAlignment="1">
      <alignment/>
    </xf>
    <xf numFmtId="212" fontId="13" fillId="0" borderId="21" xfId="0" applyNumberFormat="1" applyFont="1" applyFill="1" applyBorder="1" applyAlignment="1">
      <alignment/>
    </xf>
    <xf numFmtId="0" fontId="0" fillId="0" borderId="0" xfId="57" applyFont="1" quotePrefix="1">
      <alignment/>
      <protection/>
    </xf>
    <xf numFmtId="0" fontId="37" fillId="0" borderId="0" xfId="0" applyFont="1" applyFill="1" applyAlignment="1">
      <alignment/>
    </xf>
    <xf numFmtId="0" fontId="38" fillId="0" borderId="0" xfId="0" applyFont="1" applyFill="1" applyAlignment="1">
      <alignment/>
    </xf>
    <xf numFmtId="0" fontId="38" fillId="0" borderId="0" xfId="0" applyFont="1" applyFill="1" applyAlignment="1">
      <alignment/>
    </xf>
    <xf numFmtId="0" fontId="39" fillId="0" borderId="0" xfId="0" applyFont="1" applyFill="1" applyAlignment="1">
      <alignment horizontal="left"/>
    </xf>
    <xf numFmtId="0" fontId="1" fillId="0" borderId="0" xfId="57" applyFont="1">
      <alignment/>
      <protection/>
    </xf>
    <xf numFmtId="0" fontId="1" fillId="0" borderId="0" xfId="57" applyFont="1" quotePrefix="1">
      <alignment/>
      <protection/>
    </xf>
    <xf numFmtId="0" fontId="9" fillId="2" borderId="0" xfId="57" applyFont="1" applyFill="1">
      <alignment/>
      <protection/>
    </xf>
    <xf numFmtId="0" fontId="9" fillId="0" borderId="0" xfId="57" applyFont="1" applyFill="1">
      <alignment/>
      <protection/>
    </xf>
    <xf numFmtId="0" fontId="24" fillId="0" borderId="0" xfId="0" applyFont="1" applyAlignment="1">
      <alignment/>
    </xf>
    <xf numFmtId="200" fontId="13" fillId="0" borderId="26" xfId="0" applyNumberFormat="1" applyFont="1" applyBorder="1" applyAlignment="1">
      <alignment horizontal="right" vertical="center"/>
    </xf>
    <xf numFmtId="212" fontId="13" fillId="19" borderId="26" xfId="0" applyNumberFormat="1" applyFont="1" applyFill="1" applyBorder="1" applyAlignment="1">
      <alignment horizontal="right" vertical="center"/>
    </xf>
    <xf numFmtId="200" fontId="8" fillId="0" borderId="0" xfId="0" applyNumberFormat="1" applyFont="1" applyFill="1" applyBorder="1" applyAlignment="1">
      <alignment vertical="top"/>
    </xf>
    <xf numFmtId="200" fontId="23" fillId="20" borderId="27" xfId="0" applyNumberFormat="1" applyFont="1" applyFill="1" applyBorder="1" applyAlignment="1">
      <alignment/>
    </xf>
    <xf numFmtId="200" fontId="13" fillId="6" borderId="28" xfId="0" applyNumberFormat="1" applyFont="1" applyFill="1" applyBorder="1" applyAlignment="1">
      <alignment/>
    </xf>
    <xf numFmtId="200" fontId="13" fillId="20" borderId="27" xfId="0" applyNumberFormat="1" applyFont="1" applyFill="1" applyBorder="1" applyAlignment="1">
      <alignment vertical="top" wrapText="1"/>
    </xf>
    <xf numFmtId="200" fontId="23" fillId="6" borderId="29" xfId="0" applyNumberFormat="1" applyFont="1" applyFill="1" applyBorder="1" applyAlignment="1">
      <alignment vertical="top" wrapText="1"/>
    </xf>
    <xf numFmtId="200" fontId="13" fillId="0" borderId="30" xfId="0" applyNumberFormat="1" applyFont="1" applyFill="1" applyBorder="1" applyAlignment="1">
      <alignment horizontal="center"/>
    </xf>
    <xf numFmtId="200" fontId="13" fillId="0" borderId="31" xfId="0" applyNumberFormat="1" applyFont="1" applyFill="1" applyBorder="1" applyAlignment="1">
      <alignment horizontal="center"/>
    </xf>
    <xf numFmtId="212" fontId="13" fillId="2" borderId="30" xfId="0" applyNumberFormat="1" applyFont="1" applyFill="1" applyBorder="1" applyAlignment="1">
      <alignment/>
    </xf>
    <xf numFmtId="212" fontId="13" fillId="2" borderId="31" xfId="0" applyNumberFormat="1" applyFont="1" applyFill="1" applyBorder="1" applyAlignment="1">
      <alignment/>
    </xf>
    <xf numFmtId="212" fontId="13" fillId="0" borderId="30" xfId="0" applyNumberFormat="1" applyFont="1" applyFill="1" applyBorder="1" applyAlignment="1">
      <alignment/>
    </xf>
    <xf numFmtId="212" fontId="13" fillId="0" borderId="31" xfId="0" applyNumberFormat="1" applyFont="1" applyFill="1" applyBorder="1" applyAlignment="1">
      <alignment/>
    </xf>
    <xf numFmtId="212" fontId="13" fillId="0" borderId="32" xfId="0" applyNumberFormat="1" applyFont="1" applyFill="1" applyBorder="1" applyAlignment="1">
      <alignment/>
    </xf>
    <xf numFmtId="212" fontId="13" fillId="0" borderId="33" xfId="0" applyNumberFormat="1" applyFont="1" applyFill="1" applyBorder="1" applyAlignment="1">
      <alignment/>
    </xf>
    <xf numFmtId="212" fontId="13" fillId="0" borderId="34" xfId="0" applyNumberFormat="1" applyFont="1" applyFill="1" applyBorder="1" applyAlignment="1">
      <alignment/>
    </xf>
    <xf numFmtId="200" fontId="23" fillId="20" borderId="35" xfId="0" applyNumberFormat="1" applyFont="1" applyFill="1" applyBorder="1" applyAlignment="1">
      <alignment/>
    </xf>
    <xf numFmtId="200" fontId="13" fillId="20" borderId="35" xfId="0" applyNumberFormat="1" applyFont="1" applyFill="1" applyBorder="1" applyAlignment="1">
      <alignment vertical="top" wrapText="1"/>
    </xf>
    <xf numFmtId="200" fontId="13" fillId="18" borderId="30" xfId="0" applyNumberFormat="1" applyFont="1" applyFill="1" applyBorder="1" applyAlignment="1">
      <alignment horizontal="center"/>
    </xf>
    <xf numFmtId="200" fontId="13" fillId="18" borderId="31" xfId="0" applyNumberFormat="1" applyFont="1" applyFill="1" applyBorder="1" applyAlignment="1">
      <alignment horizontal="center"/>
    </xf>
    <xf numFmtId="0" fontId="18" fillId="0" borderId="0" xfId="0" applyFont="1" applyAlignment="1">
      <alignment/>
    </xf>
    <xf numFmtId="0" fontId="19" fillId="18" borderId="0" xfId="0" applyFont="1" applyFill="1" applyBorder="1" applyAlignment="1">
      <alignment vertical="top"/>
    </xf>
    <xf numFmtId="0" fontId="22" fillId="18" borderId="0" xfId="0" applyFont="1" applyFill="1" applyBorder="1" applyAlignment="1">
      <alignment/>
    </xf>
    <xf numFmtId="200" fontId="23" fillId="19" borderId="0" xfId="0" applyNumberFormat="1" applyFont="1" applyFill="1" applyBorder="1" applyAlignment="1">
      <alignment horizontal="center" vertical="center"/>
    </xf>
    <xf numFmtId="200" fontId="23" fillId="18" borderId="0" xfId="0" applyNumberFormat="1" applyFont="1" applyFill="1" applyBorder="1" applyAlignment="1">
      <alignment horizontal="center" vertical="center"/>
    </xf>
    <xf numFmtId="200" fontId="13" fillId="0" borderId="36" xfId="0" applyNumberFormat="1" applyFont="1" applyBorder="1" applyAlignment="1">
      <alignment horizontal="center"/>
    </xf>
    <xf numFmtId="212" fontId="13" fillId="19" borderId="37" xfId="0" applyNumberFormat="1" applyFont="1" applyFill="1" applyBorder="1" applyAlignment="1">
      <alignment horizontal="right"/>
    </xf>
    <xf numFmtId="212" fontId="13" fillId="18" borderId="38" xfId="0" applyNumberFormat="1" applyFont="1" applyFill="1" applyBorder="1" applyAlignment="1">
      <alignment horizontal="right"/>
    </xf>
    <xf numFmtId="200" fontId="13" fillId="0" borderId="39" xfId="0" applyNumberFormat="1" applyFont="1" applyBorder="1" applyAlignment="1">
      <alignment horizontal="center" vertical="center"/>
    </xf>
    <xf numFmtId="200" fontId="13" fillId="0" borderId="37" xfId="0" applyNumberFormat="1" applyFont="1" applyBorder="1" applyAlignment="1">
      <alignment horizontal="center"/>
    </xf>
    <xf numFmtId="200" fontId="13" fillId="0" borderId="40" xfId="0" applyNumberFormat="1" applyFont="1" applyBorder="1" applyAlignment="1">
      <alignment vertical="top" wrapText="1"/>
    </xf>
    <xf numFmtId="200" fontId="13" fillId="0" borderId="41" xfId="0" applyNumberFormat="1" applyFont="1" applyBorder="1" applyAlignment="1">
      <alignment horizontal="center" vertical="center"/>
    </xf>
    <xf numFmtId="212" fontId="13" fillId="19" borderId="42" xfId="0" applyNumberFormat="1" applyFont="1" applyFill="1" applyBorder="1" applyAlignment="1">
      <alignment horizontal="right" vertical="center"/>
    </xf>
    <xf numFmtId="212" fontId="13" fillId="18" borderId="43" xfId="0" applyNumberFormat="1" applyFont="1" applyFill="1" applyBorder="1" applyAlignment="1">
      <alignment horizontal="right" vertical="center"/>
    </xf>
    <xf numFmtId="200" fontId="13" fillId="0" borderId="42" xfId="0" applyNumberFormat="1" applyFont="1" applyBorder="1" applyAlignment="1">
      <alignment horizontal="center" vertical="center"/>
    </xf>
    <xf numFmtId="212" fontId="13" fillId="18" borderId="44" xfId="0" applyNumberFormat="1" applyFont="1" applyFill="1" applyBorder="1" applyAlignment="1">
      <alignment horizontal="right" vertical="center"/>
    </xf>
    <xf numFmtId="200" fontId="13" fillId="0" borderId="37" xfId="0" applyNumberFormat="1" applyFont="1" applyBorder="1" applyAlignment="1">
      <alignment horizontal="center" vertical="center"/>
    </xf>
    <xf numFmtId="200" fontId="0" fillId="0" borderId="0" xfId="0" applyNumberFormat="1" applyFont="1" applyFill="1" applyAlignment="1">
      <alignment/>
    </xf>
    <xf numFmtId="200" fontId="18" fillId="0" borderId="0" xfId="0" applyNumberFormat="1" applyFont="1" applyFill="1" applyAlignment="1">
      <alignment/>
    </xf>
    <xf numFmtId="200" fontId="10" fillId="0" borderId="0" xfId="0" applyNumberFormat="1" applyFont="1" applyFill="1" applyAlignment="1">
      <alignment/>
    </xf>
    <xf numFmtId="200" fontId="58" fillId="0" borderId="0" xfId="0" applyNumberFormat="1" applyFont="1" applyFill="1" applyBorder="1" applyAlignment="1">
      <alignment/>
    </xf>
    <xf numFmtId="200" fontId="13" fillId="0" borderId="0" xfId="0" applyNumberFormat="1" applyFont="1" applyFill="1" applyBorder="1" applyAlignment="1">
      <alignment/>
    </xf>
    <xf numFmtId="200" fontId="23" fillId="20" borderId="45" xfId="0" applyNumberFormat="1" applyFont="1" applyFill="1" applyBorder="1" applyAlignment="1">
      <alignment/>
    </xf>
    <xf numFmtId="200" fontId="13" fillId="6" borderId="46" xfId="0" applyNumberFormat="1" applyFont="1" applyFill="1" applyBorder="1" applyAlignment="1">
      <alignment/>
    </xf>
    <xf numFmtId="200" fontId="13" fillId="6" borderId="42" xfId="0" applyNumberFormat="1" applyFont="1" applyFill="1" applyBorder="1" applyAlignment="1">
      <alignment/>
    </xf>
    <xf numFmtId="200" fontId="13" fillId="6" borderId="47" xfId="0" applyNumberFormat="1" applyFont="1" applyFill="1" applyBorder="1" applyAlignment="1">
      <alignment/>
    </xf>
    <xf numFmtId="200" fontId="23" fillId="20" borderId="27" xfId="0" applyNumberFormat="1" applyFont="1" applyFill="1" applyBorder="1" applyAlignment="1">
      <alignment/>
    </xf>
    <xf numFmtId="200" fontId="13" fillId="0" borderId="0" xfId="0" applyNumberFormat="1" applyFont="1" applyFill="1" applyBorder="1" applyAlignment="1">
      <alignment vertical="top" wrapText="1"/>
    </xf>
    <xf numFmtId="200" fontId="13" fillId="20" borderId="48" xfId="0" applyNumberFormat="1" applyFont="1" applyFill="1" applyBorder="1" applyAlignment="1">
      <alignment vertical="top" wrapText="1"/>
    </xf>
    <xf numFmtId="200" fontId="13" fillId="6" borderId="45" xfId="0" applyNumberFormat="1" applyFont="1" applyFill="1" applyBorder="1" applyAlignment="1">
      <alignment horizontal="left"/>
    </xf>
    <xf numFmtId="200" fontId="10" fillId="0" borderId="0" xfId="0" applyNumberFormat="1" applyFont="1" applyFill="1" applyAlignment="1">
      <alignment/>
    </xf>
    <xf numFmtId="200" fontId="13" fillId="18" borderId="49" xfId="0" applyNumberFormat="1" applyFont="1" applyFill="1" applyBorder="1" applyAlignment="1">
      <alignment/>
    </xf>
    <xf numFmtId="0" fontId="0" fillId="0" borderId="50" xfId="0" applyBorder="1" applyAlignment="1">
      <alignment/>
    </xf>
    <xf numFmtId="200" fontId="10" fillId="0" borderId="51" xfId="0" applyNumberFormat="1" applyFont="1" applyFill="1" applyBorder="1" applyAlignment="1">
      <alignment/>
    </xf>
    <xf numFmtId="49" fontId="10" fillId="0" borderId="51" xfId="0" applyNumberFormat="1" applyFont="1" applyBorder="1" applyAlignment="1">
      <alignment/>
    </xf>
    <xf numFmtId="200" fontId="23" fillId="18" borderId="49" xfId="0" applyNumberFormat="1" applyFont="1" applyFill="1" applyBorder="1" applyAlignment="1">
      <alignment/>
    </xf>
    <xf numFmtId="212" fontId="13" fillId="0" borderId="26" xfId="0" applyNumberFormat="1" applyFont="1" applyFill="1" applyBorder="1" applyAlignment="1">
      <alignment horizontal="right" vertical="center"/>
    </xf>
    <xf numFmtId="200" fontId="59" fillId="0" borderId="0" xfId="0" applyNumberFormat="1" applyFont="1" applyFill="1" applyAlignment="1">
      <alignment/>
    </xf>
    <xf numFmtId="212" fontId="13" fillId="19" borderId="39" xfId="0" applyNumberFormat="1" applyFont="1" applyFill="1" applyBorder="1" applyAlignment="1">
      <alignment horizontal="right" vertical="center"/>
    </xf>
    <xf numFmtId="212" fontId="13" fillId="18" borderId="52" xfId="0" applyNumberFormat="1" applyFont="1" applyFill="1" applyBorder="1" applyAlignment="1">
      <alignment horizontal="right" vertical="center"/>
    </xf>
    <xf numFmtId="0" fontId="0" fillId="0" borderId="0" xfId="0" applyFont="1" applyFill="1" applyAlignment="1">
      <alignment/>
    </xf>
    <xf numFmtId="0" fontId="0" fillId="0" borderId="0" xfId="0" applyFont="1" applyFill="1" applyAlignment="1">
      <alignment/>
    </xf>
    <xf numFmtId="200" fontId="12" fillId="24" borderId="53" xfId="0" applyNumberFormat="1" applyFont="1" applyFill="1" applyBorder="1" applyAlignment="1">
      <alignment vertical="center"/>
    </xf>
    <xf numFmtId="200" fontId="13" fillId="0" borderId="11" xfId="0" applyNumberFormat="1" applyFont="1" applyFill="1" applyBorder="1" applyAlignment="1">
      <alignment/>
    </xf>
    <xf numFmtId="200" fontId="13" fillId="0" borderId="54" xfId="0" applyNumberFormat="1" applyFont="1" applyBorder="1" applyAlignment="1">
      <alignment vertical="center" wrapText="1"/>
    </xf>
    <xf numFmtId="200" fontId="13" fillId="0" borderId="55" xfId="0" applyNumberFormat="1" applyFont="1" applyBorder="1" applyAlignment="1">
      <alignment vertical="center" wrapText="1"/>
    </xf>
    <xf numFmtId="200" fontId="57" fillId="0" borderId="56" xfId="0" applyNumberFormat="1" applyFont="1" applyBorder="1" applyAlignment="1">
      <alignment/>
    </xf>
    <xf numFmtId="200" fontId="57" fillId="0" borderId="56" xfId="0" applyNumberFormat="1" applyFont="1" applyBorder="1" applyAlignment="1">
      <alignment vertical="center"/>
    </xf>
    <xf numFmtId="200" fontId="13" fillId="0" borderId="36" xfId="0" applyNumberFormat="1" applyFont="1" applyBorder="1" applyAlignment="1">
      <alignment horizontal="center" vertical="center"/>
    </xf>
    <xf numFmtId="212" fontId="13" fillId="19" borderId="37" xfId="0" applyNumberFormat="1" applyFont="1" applyFill="1" applyBorder="1" applyAlignment="1">
      <alignment horizontal="right" vertical="center"/>
    </xf>
    <xf numFmtId="212" fontId="13" fillId="18" borderId="38" xfId="0" applyNumberFormat="1" applyFont="1" applyFill="1" applyBorder="1" applyAlignment="1">
      <alignment horizontal="right" vertical="center"/>
    </xf>
    <xf numFmtId="212" fontId="13" fillId="19" borderId="41" xfId="0" applyNumberFormat="1" applyFont="1" applyFill="1" applyBorder="1" applyAlignment="1">
      <alignment horizontal="right" vertical="center"/>
    </xf>
    <xf numFmtId="200" fontId="13" fillId="0" borderId="57" xfId="0" applyNumberFormat="1" applyFont="1" applyBorder="1" applyAlignment="1">
      <alignment vertical="center" wrapText="1"/>
    </xf>
    <xf numFmtId="0" fontId="0" fillId="0" borderId="58" xfId="0" applyFill="1" applyBorder="1" applyAlignment="1">
      <alignment/>
    </xf>
    <xf numFmtId="200" fontId="13" fillId="0" borderId="59" xfId="0" applyNumberFormat="1" applyFont="1" applyFill="1" applyBorder="1" applyAlignment="1">
      <alignment/>
    </xf>
    <xf numFmtId="200" fontId="13" fillId="6" borderId="60" xfId="0" applyNumberFormat="1" applyFont="1" applyFill="1" applyBorder="1" applyAlignment="1">
      <alignment/>
    </xf>
    <xf numFmtId="200" fontId="23" fillId="6" borderId="61" xfId="0" applyNumberFormat="1" applyFont="1" applyFill="1" applyBorder="1" applyAlignment="1">
      <alignment/>
    </xf>
    <xf numFmtId="200" fontId="13" fillId="0" borderId="62" xfId="0" applyNumberFormat="1" applyFont="1" applyFill="1" applyBorder="1" applyAlignment="1">
      <alignment horizontal="center"/>
    </xf>
    <xf numFmtId="0" fontId="24" fillId="0" borderId="0" xfId="0" applyFont="1" applyAlignment="1">
      <alignment/>
    </xf>
    <xf numFmtId="0" fontId="10" fillId="0" borderId="0" xfId="0" applyFont="1" applyAlignment="1">
      <alignment/>
    </xf>
    <xf numFmtId="0" fontId="1" fillId="0" borderId="0" xfId="0" applyFont="1" applyAlignment="1">
      <alignment/>
    </xf>
    <xf numFmtId="200" fontId="10" fillId="0" borderId="0" xfId="0" applyNumberFormat="1" applyFont="1" applyFill="1" applyBorder="1" applyAlignment="1">
      <alignment/>
    </xf>
    <xf numFmtId="200" fontId="1" fillId="0" borderId="0" xfId="0" applyNumberFormat="1" applyFont="1" applyFill="1" applyBorder="1" applyAlignment="1">
      <alignment/>
    </xf>
    <xf numFmtId="200" fontId="18" fillId="0" borderId="0" xfId="0" applyNumberFormat="1" applyFont="1" applyFill="1" applyBorder="1" applyAlignment="1">
      <alignment/>
    </xf>
    <xf numFmtId="0" fontId="39" fillId="0" borderId="0" xfId="0" applyFont="1" applyFill="1" applyAlignment="1">
      <alignment/>
    </xf>
    <xf numFmtId="0" fontId="13" fillId="0" borderId="0" xfId="0" applyFont="1" applyAlignment="1">
      <alignment horizontal="left"/>
    </xf>
    <xf numFmtId="0" fontId="13" fillId="0" borderId="0" xfId="0" applyFont="1" applyFill="1" applyAlignment="1">
      <alignment/>
    </xf>
    <xf numFmtId="212" fontId="13" fillId="25" borderId="26" xfId="0" applyNumberFormat="1" applyFont="1" applyFill="1" applyBorder="1" applyAlignment="1">
      <alignment horizontal="right" vertical="center"/>
    </xf>
    <xf numFmtId="200" fontId="13" fillId="20" borderId="26" xfId="0" applyNumberFormat="1" applyFont="1" applyFill="1" applyBorder="1" applyAlignment="1">
      <alignment horizontal="right" vertical="center"/>
    </xf>
    <xf numFmtId="212" fontId="13" fillId="25" borderId="10" xfId="0" applyNumberFormat="1" applyFont="1" applyFill="1" applyBorder="1" applyAlignment="1">
      <alignment horizontal="right" vertical="top"/>
    </xf>
    <xf numFmtId="212" fontId="13" fillId="20" borderId="10" xfId="0" applyNumberFormat="1" applyFont="1" applyFill="1" applyBorder="1" applyAlignment="1">
      <alignment horizontal="right" vertical="top"/>
    </xf>
    <xf numFmtId="0" fontId="60" fillId="0" borderId="0" xfId="0" applyFont="1" applyAlignment="1">
      <alignment/>
    </xf>
    <xf numFmtId="0" fontId="13" fillId="0" borderId="26" xfId="0" applyFont="1" applyBorder="1" applyAlignment="1">
      <alignment horizontal="left"/>
    </xf>
    <xf numFmtId="0" fontId="0" fillId="0" borderId="26" xfId="0" applyBorder="1" applyAlignment="1">
      <alignment/>
    </xf>
    <xf numFmtId="0" fontId="60" fillId="0" borderId="0" xfId="0" applyFont="1" applyAlignment="1">
      <alignment horizontal="left" vertical="center"/>
    </xf>
    <xf numFmtId="200" fontId="13" fillId="0" borderId="63" xfId="0" applyNumberFormat="1" applyFont="1" applyBorder="1" applyAlignment="1">
      <alignment horizontal="left" vertical="center" wrapText="1"/>
    </xf>
    <xf numFmtId="0" fontId="0" fillId="0" borderId="0" xfId="0" applyAlignment="1">
      <alignment horizontal="left" vertical="center"/>
    </xf>
    <xf numFmtId="200" fontId="13" fillId="0" borderId="40" xfId="0" applyNumberFormat="1" applyFont="1" applyBorder="1" applyAlignment="1">
      <alignment horizontal="left" vertical="center" wrapText="1"/>
    </xf>
    <xf numFmtId="200" fontId="13" fillId="0" borderId="54" xfId="0" applyNumberFormat="1" applyFont="1" applyBorder="1" applyAlignment="1">
      <alignment horizontal="left" vertical="center" wrapText="1"/>
    </xf>
    <xf numFmtId="200" fontId="13" fillId="0" borderId="55" xfId="0" applyNumberFormat="1" applyFont="1" applyBorder="1" applyAlignment="1">
      <alignment horizontal="left" vertical="center" wrapText="1"/>
    </xf>
    <xf numFmtId="200" fontId="13" fillId="0" borderId="26" xfId="0" applyNumberFormat="1" applyFont="1" applyFill="1" applyBorder="1" applyAlignment="1">
      <alignment horizontal="left" vertical="center" wrapText="1"/>
    </xf>
    <xf numFmtId="200" fontId="23" fillId="6" borderId="64" xfId="0" applyNumberFormat="1" applyFont="1" applyFill="1" applyBorder="1" applyAlignment="1">
      <alignment horizontal="left" vertical="center" wrapText="1"/>
    </xf>
    <xf numFmtId="0" fontId="31" fillId="0" borderId="0" xfId="57" applyNumberFormat="1" applyFont="1" applyFill="1">
      <alignment/>
      <protection/>
    </xf>
    <xf numFmtId="49" fontId="0" fillId="23" borderId="0" xfId="57" applyNumberFormat="1" applyFont="1" applyFill="1">
      <alignment/>
      <protection/>
    </xf>
    <xf numFmtId="0" fontId="73" fillId="0" borderId="0" xfId="57" applyFont="1">
      <alignment/>
      <protection/>
    </xf>
    <xf numFmtId="0" fontId="35" fillId="16" borderId="0" xfId="57" applyFont="1" applyFill="1" applyAlignment="1">
      <alignment horizontal="left"/>
      <protection/>
    </xf>
    <xf numFmtId="0" fontId="0" fillId="16" borderId="0" xfId="57" applyFont="1" applyFill="1">
      <alignment/>
      <protection/>
    </xf>
    <xf numFmtId="49" fontId="0" fillId="16" borderId="0" xfId="57" applyNumberFormat="1" applyFont="1" applyFill="1">
      <alignment/>
      <protection/>
    </xf>
    <xf numFmtId="14" fontId="0" fillId="16" borderId="0" xfId="57" applyNumberFormat="1" applyFont="1" applyFill="1" applyAlignment="1">
      <alignment horizontal="left"/>
      <protection/>
    </xf>
    <xf numFmtId="200" fontId="23" fillId="20" borderId="0" xfId="0" applyNumberFormat="1" applyFont="1" applyFill="1" applyBorder="1" applyAlignment="1">
      <alignment/>
    </xf>
    <xf numFmtId="200" fontId="13" fillId="0" borderId="23" xfId="0" applyNumberFormat="1" applyFont="1" applyFill="1" applyBorder="1" applyAlignment="1">
      <alignment horizontal="center"/>
    </xf>
    <xf numFmtId="212" fontId="13" fillId="2" borderId="23" xfId="0" applyNumberFormat="1" applyFont="1" applyFill="1" applyBorder="1" applyAlignment="1">
      <alignment/>
    </xf>
    <xf numFmtId="212" fontId="13" fillId="0" borderId="23" xfId="0" applyNumberFormat="1" applyFont="1" applyFill="1" applyBorder="1" applyAlignment="1">
      <alignment/>
    </xf>
    <xf numFmtId="212" fontId="13" fillId="0" borderId="65" xfId="0" applyNumberFormat="1" applyFont="1" applyFill="1" applyBorder="1" applyAlignment="1">
      <alignment/>
    </xf>
    <xf numFmtId="200" fontId="23" fillId="20" borderId="66" xfId="0" applyNumberFormat="1" applyFont="1" applyFill="1" applyBorder="1" applyAlignment="1">
      <alignment vertical="top" wrapText="1"/>
    </xf>
    <xf numFmtId="200" fontId="0" fillId="0" borderId="0" xfId="0" applyNumberFormat="1" applyFont="1" applyFill="1" applyBorder="1" applyAlignment="1">
      <alignment/>
    </xf>
    <xf numFmtId="200" fontId="13" fillId="0" borderId="0" xfId="0" applyNumberFormat="1" applyFont="1" applyFill="1" applyBorder="1" applyAlignment="1">
      <alignment horizontal="left"/>
    </xf>
    <xf numFmtId="200" fontId="13" fillId="0" borderId="0" xfId="0" applyNumberFormat="1" applyFont="1" applyFill="1" applyAlignment="1">
      <alignment/>
    </xf>
    <xf numFmtId="212" fontId="74" fillId="26" borderId="21" xfId="0" applyNumberFormat="1" applyFont="1" applyFill="1" applyBorder="1" applyAlignment="1">
      <alignment/>
    </xf>
    <xf numFmtId="212" fontId="13" fillId="2" borderId="21" xfId="0" applyNumberFormat="1" applyFont="1" applyFill="1" applyBorder="1" applyAlignment="1">
      <alignment/>
    </xf>
    <xf numFmtId="212" fontId="13" fillId="0" borderId="21" xfId="0" applyNumberFormat="1" applyFont="1" applyFill="1" applyBorder="1" applyAlignment="1">
      <alignment/>
    </xf>
    <xf numFmtId="200" fontId="23" fillId="27" borderId="10" xfId="0" applyNumberFormat="1" applyFont="1" applyFill="1" applyBorder="1" applyAlignment="1">
      <alignment horizontal="center" vertical="center"/>
    </xf>
    <xf numFmtId="212" fontId="13" fillId="27" borderId="0" xfId="0" applyNumberFormat="1" applyFont="1" applyFill="1" applyAlignment="1">
      <alignment horizontal="right"/>
    </xf>
    <xf numFmtId="212" fontId="13" fillId="27" borderId="0" xfId="0" applyNumberFormat="1" applyFont="1" applyFill="1" applyBorder="1" applyAlignment="1">
      <alignment horizontal="right" vertical="top"/>
    </xf>
    <xf numFmtId="212" fontId="13" fillId="27" borderId="11" xfId="0" applyNumberFormat="1" applyFont="1" applyFill="1" applyBorder="1" applyAlignment="1">
      <alignment horizontal="right"/>
    </xf>
    <xf numFmtId="212" fontId="13" fillId="27" borderId="10" xfId="0" applyNumberFormat="1" applyFont="1" applyFill="1" applyBorder="1" applyAlignment="1">
      <alignment horizontal="right" vertical="top"/>
    </xf>
    <xf numFmtId="200" fontId="23" fillId="6" borderId="15" xfId="0" applyNumberFormat="1" applyFont="1" applyFill="1" applyBorder="1" applyAlignment="1">
      <alignment/>
    </xf>
    <xf numFmtId="200" fontId="23" fillId="6" borderId="16" xfId="0" applyNumberFormat="1" applyFont="1" applyFill="1" applyBorder="1" applyAlignment="1">
      <alignment/>
    </xf>
    <xf numFmtId="200" fontId="23" fillId="6" borderId="67" xfId="0" applyNumberFormat="1" applyFont="1" applyFill="1" applyBorder="1" applyAlignment="1">
      <alignment vertical="top" wrapText="1"/>
    </xf>
    <xf numFmtId="200" fontId="13" fillId="0" borderId="68" xfId="0" applyNumberFormat="1" applyFont="1" applyFill="1" applyBorder="1" applyAlignment="1">
      <alignment horizontal="center"/>
    </xf>
    <xf numFmtId="212" fontId="13" fillId="2" borderId="68" xfId="0" applyNumberFormat="1" applyFont="1" applyFill="1" applyBorder="1" applyAlignment="1">
      <alignment/>
    </xf>
    <xf numFmtId="212" fontId="13" fillId="0" borderId="68" xfId="0" applyNumberFormat="1" applyFont="1" applyFill="1" applyBorder="1" applyAlignment="1">
      <alignment/>
    </xf>
    <xf numFmtId="212" fontId="13" fillId="0" borderId="69" xfId="0" applyNumberFormat="1" applyFont="1" applyFill="1" applyBorder="1" applyAlignment="1">
      <alignment/>
    </xf>
    <xf numFmtId="200" fontId="13" fillId="6" borderId="70" xfId="0" applyNumberFormat="1" applyFont="1" applyFill="1" applyBorder="1" applyAlignment="1">
      <alignment/>
    </xf>
    <xf numFmtId="200" fontId="23" fillId="6" borderId="71" xfId="0" applyNumberFormat="1" applyFont="1" applyFill="1" applyBorder="1" applyAlignment="1">
      <alignment vertical="top" wrapText="1"/>
    </xf>
    <xf numFmtId="212" fontId="13" fillId="19" borderId="72" xfId="0" applyNumberFormat="1" applyFont="1" applyFill="1" applyBorder="1" applyAlignment="1">
      <alignment horizontal="right" vertical="center"/>
    </xf>
    <xf numFmtId="212" fontId="13" fillId="18" borderId="73" xfId="0" applyNumberFormat="1" applyFont="1" applyFill="1" applyBorder="1" applyAlignment="1">
      <alignment horizontal="right" vertical="center"/>
    </xf>
    <xf numFmtId="200" fontId="62" fillId="0" borderId="0" xfId="0" applyNumberFormat="1" applyFont="1" applyFill="1" applyBorder="1" applyAlignment="1">
      <alignment/>
    </xf>
    <xf numFmtId="200" fontId="13" fillId="6" borderId="74" xfId="0" applyNumberFormat="1" applyFont="1" applyFill="1" applyBorder="1" applyAlignment="1">
      <alignment horizontal="left"/>
    </xf>
    <xf numFmtId="0" fontId="75" fillId="0" borderId="0" xfId="0" applyFont="1" applyAlignment="1">
      <alignment/>
    </xf>
    <xf numFmtId="200" fontId="12" fillId="28" borderId="0" xfId="0" applyNumberFormat="1" applyFont="1" applyFill="1" applyBorder="1" applyAlignment="1">
      <alignment vertical="center"/>
    </xf>
    <xf numFmtId="200" fontId="76" fillId="0" borderId="0" xfId="0" applyNumberFormat="1" applyFont="1" applyAlignment="1">
      <alignment/>
    </xf>
    <xf numFmtId="200" fontId="76" fillId="0" borderId="11" xfId="0" applyNumberFormat="1" applyFont="1" applyBorder="1" applyAlignment="1">
      <alignment/>
    </xf>
    <xf numFmtId="0" fontId="77" fillId="0" borderId="0" xfId="0" applyFont="1" applyAlignment="1">
      <alignment/>
    </xf>
    <xf numFmtId="200" fontId="12" fillId="28" borderId="0" xfId="0" applyNumberFormat="1" applyFont="1" applyFill="1" applyAlignment="1">
      <alignment vertical="center"/>
    </xf>
    <xf numFmtId="200" fontId="75" fillId="0" borderId="0" xfId="0" applyNumberFormat="1" applyFont="1" applyFill="1" applyAlignment="1">
      <alignment horizontal="left"/>
    </xf>
    <xf numFmtId="200" fontId="20" fillId="28" borderId="0" xfId="0" applyNumberFormat="1" applyFont="1" applyFill="1" applyBorder="1" applyAlignment="1">
      <alignment horizontal="left"/>
    </xf>
    <xf numFmtId="200" fontId="13" fillId="28" borderId="0" xfId="0" applyNumberFormat="1" applyFont="1" applyFill="1" applyBorder="1" applyAlignment="1">
      <alignment/>
    </xf>
    <xf numFmtId="200" fontId="75" fillId="0" borderId="0" xfId="0" applyNumberFormat="1" applyFont="1" applyFill="1" applyBorder="1" applyAlignment="1">
      <alignment/>
    </xf>
    <xf numFmtId="0" fontId="27" fillId="28" borderId="0" xfId="0" applyFont="1" applyFill="1" applyBorder="1" applyAlignment="1">
      <alignment/>
    </xf>
    <xf numFmtId="0" fontId="13" fillId="28" borderId="0" xfId="0" applyFont="1" applyFill="1" applyBorder="1" applyAlignment="1">
      <alignment/>
    </xf>
    <xf numFmtId="200" fontId="23" fillId="28" borderId="0" xfId="0" applyNumberFormat="1" applyFont="1" applyFill="1" applyBorder="1" applyAlignment="1">
      <alignment vertical="top"/>
    </xf>
    <xf numFmtId="200" fontId="23" fillId="20" borderId="15" xfId="0" applyNumberFormat="1" applyFont="1" applyFill="1" applyBorder="1" applyAlignment="1">
      <alignment vertical="center"/>
    </xf>
    <xf numFmtId="200" fontId="75" fillId="0" borderId="0" xfId="0" applyNumberFormat="1" applyFont="1" applyFill="1" applyAlignment="1">
      <alignment/>
    </xf>
    <xf numFmtId="200" fontId="27" fillId="28" borderId="45" xfId="0" applyNumberFormat="1" applyFont="1" applyFill="1" applyBorder="1" applyAlignment="1">
      <alignment vertical="center"/>
    </xf>
    <xf numFmtId="200" fontId="27" fillId="28" borderId="26"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78" fillId="0" borderId="0" xfId="0" applyNumberFormat="1" applyFont="1" applyFill="1" applyAlignment="1">
      <alignment/>
    </xf>
    <xf numFmtId="200" fontId="79" fillId="0" borderId="0" xfId="0" applyNumberFormat="1" applyFont="1" applyFill="1" applyAlignment="1">
      <alignment/>
    </xf>
    <xf numFmtId="200" fontId="80" fillId="0" borderId="0" xfId="0" applyNumberFormat="1" applyFont="1" applyFill="1" applyBorder="1" applyAlignment="1">
      <alignment/>
    </xf>
    <xf numFmtId="200" fontId="27" fillId="28" borderId="0" xfId="0" applyNumberFormat="1" applyFont="1" applyFill="1" applyBorder="1" applyAlignment="1">
      <alignment vertical="center"/>
    </xf>
    <xf numFmtId="200" fontId="13" fillId="28" borderId="76" xfId="0" applyNumberFormat="1" applyFont="1" applyFill="1" applyBorder="1" applyAlignment="1">
      <alignment/>
    </xf>
    <xf numFmtId="200" fontId="27" fillId="28" borderId="76" xfId="0" applyNumberFormat="1" applyFont="1" applyFill="1" applyBorder="1" applyAlignment="1">
      <alignment vertical="center"/>
    </xf>
    <xf numFmtId="200" fontId="27" fillId="28" borderId="76" xfId="0" applyNumberFormat="1" applyFont="1" applyFill="1" applyBorder="1" applyAlignment="1">
      <alignment horizontal="center" vertical="center"/>
    </xf>
    <xf numFmtId="200" fontId="27" fillId="28" borderId="45" xfId="0" applyNumberFormat="1" applyFont="1" applyFill="1" applyBorder="1" applyAlignment="1">
      <alignment vertical="center"/>
    </xf>
    <xf numFmtId="200" fontId="28" fillId="28" borderId="26" xfId="0" applyNumberFormat="1" applyFont="1" applyFill="1" applyBorder="1" applyAlignment="1">
      <alignment vertical="center"/>
    </xf>
    <xf numFmtId="200" fontId="28" fillId="28" borderId="75" xfId="0" applyNumberFormat="1" applyFont="1" applyFill="1" applyBorder="1" applyAlignment="1">
      <alignment vertical="center"/>
    </xf>
    <xf numFmtId="200" fontId="12" fillId="28" borderId="0" xfId="0" applyNumberFormat="1" applyFont="1" applyFill="1" applyBorder="1" applyAlignment="1">
      <alignment vertical="top"/>
    </xf>
    <xf numFmtId="200" fontId="12" fillId="28" borderId="0" xfId="0" applyNumberFormat="1" applyFont="1" applyFill="1" applyBorder="1" applyAlignment="1">
      <alignment vertical="center"/>
    </xf>
    <xf numFmtId="200" fontId="12" fillId="29" borderId="56" xfId="0" applyNumberFormat="1" applyFont="1" applyFill="1" applyBorder="1" applyAlignment="1">
      <alignment vertical="center"/>
    </xf>
    <xf numFmtId="200" fontId="12" fillId="29" borderId="0" xfId="0" applyNumberFormat="1" applyFont="1" applyFill="1" applyBorder="1" applyAlignment="1">
      <alignment vertical="center"/>
    </xf>
    <xf numFmtId="200" fontId="12" fillId="29" borderId="77" xfId="0" applyNumberFormat="1" applyFont="1" applyFill="1" applyBorder="1" applyAlignment="1">
      <alignment vertical="center"/>
    </xf>
    <xf numFmtId="200" fontId="76" fillId="0" borderId="78" xfId="0" applyNumberFormat="1" applyFont="1" applyBorder="1" applyAlignment="1">
      <alignment/>
    </xf>
    <xf numFmtId="200" fontId="76" fillId="0" borderId="79" xfId="0" applyNumberFormat="1" applyFont="1" applyBorder="1" applyAlignment="1">
      <alignment/>
    </xf>
    <xf numFmtId="200" fontId="76" fillId="0" borderId="79" xfId="0" applyNumberFormat="1" applyFont="1" applyBorder="1" applyAlignment="1">
      <alignment vertical="center"/>
    </xf>
    <xf numFmtId="0" fontId="63" fillId="0" borderId="0" xfId="0" applyFont="1" applyAlignment="1">
      <alignment/>
    </xf>
    <xf numFmtId="0" fontId="0" fillId="0" borderId="0" xfId="0" applyAlignment="1">
      <alignment vertical="top"/>
    </xf>
    <xf numFmtId="0" fontId="81" fillId="0" borderId="0" xfId="0" applyFont="1" applyAlignment="1">
      <alignment vertical="center" wrapText="1"/>
    </xf>
    <xf numFmtId="200" fontId="13" fillId="0" borderId="10" xfId="0" applyNumberFormat="1" applyFont="1" applyBorder="1" applyAlignment="1">
      <alignment vertical="top"/>
    </xf>
    <xf numFmtId="200" fontId="12" fillId="20" borderId="13" xfId="0" applyNumberFormat="1" applyFont="1" applyFill="1" applyBorder="1" applyAlignment="1">
      <alignment horizontal="center"/>
    </xf>
    <xf numFmtId="0" fontId="0" fillId="20" borderId="67" xfId="0" applyFill="1" applyBorder="1" applyAlignment="1">
      <alignment horizontal="center"/>
    </xf>
    <xf numFmtId="200" fontId="20" fillId="20" borderId="13" xfId="0" applyNumberFormat="1" applyFont="1" applyFill="1" applyBorder="1" applyAlignment="1">
      <alignment horizontal="center"/>
    </xf>
    <xf numFmtId="0" fontId="21" fillId="20" borderId="67" xfId="0" applyFont="1" applyFill="1" applyBorder="1" applyAlignment="1">
      <alignment horizontal="center"/>
    </xf>
    <xf numFmtId="0" fontId="0" fillId="20" borderId="0" xfId="0" applyFill="1" applyAlignment="1">
      <alignment horizontal="center"/>
    </xf>
    <xf numFmtId="0" fontId="13" fillId="0" borderId="0" xfId="0" applyFont="1" applyAlignment="1">
      <alignment horizontal="left" vertical="center" wrapText="1"/>
    </xf>
    <xf numFmtId="0" fontId="75" fillId="0" borderId="0" xfId="0" applyFont="1" applyAlignment="1">
      <alignment/>
    </xf>
    <xf numFmtId="200" fontId="13" fillId="17" borderId="12" xfId="0" applyNumberFormat="1" applyFont="1" applyFill="1" applyBorder="1" applyAlignment="1">
      <alignment vertical="center"/>
    </xf>
    <xf numFmtId="200" fontId="23" fillId="6" borderId="80" xfId="0" applyNumberFormat="1" applyFont="1" applyFill="1" applyBorder="1" applyAlignment="1">
      <alignment horizontal="center" vertical="center"/>
    </xf>
    <xf numFmtId="200" fontId="23" fillId="6" borderId="53" xfId="0" applyNumberFormat="1" applyFont="1" applyFill="1" applyBorder="1" applyAlignment="1">
      <alignment horizontal="center" vertical="center"/>
    </xf>
    <xf numFmtId="200" fontId="23" fillId="6" borderId="0" xfId="0" applyNumberFormat="1" applyFont="1" applyFill="1" applyBorder="1" applyAlignment="1">
      <alignment horizontal="center" vertical="center"/>
    </xf>
    <xf numFmtId="200" fontId="23" fillId="17" borderId="0" xfId="0" applyNumberFormat="1" applyFont="1" applyFill="1" applyAlignment="1">
      <alignment/>
    </xf>
    <xf numFmtId="200" fontId="23" fillId="17" borderId="10" xfId="0" applyNumberFormat="1" applyFont="1" applyFill="1" applyBorder="1" applyAlignment="1">
      <alignment vertical="top"/>
    </xf>
    <xf numFmtId="200" fontId="23" fillId="6" borderId="0" xfId="0" applyNumberFormat="1" applyFont="1" applyFill="1" applyAlignment="1">
      <alignment horizontal="center" vertical="center"/>
    </xf>
    <xf numFmtId="200" fontId="75" fillId="0" borderId="0" xfId="0" applyNumberFormat="1" applyFont="1" applyFill="1" applyAlignment="1">
      <alignment horizontal="left" wrapText="1"/>
    </xf>
    <xf numFmtId="200" fontId="75" fillId="0" borderId="0" xfId="0" applyNumberFormat="1" applyFont="1" applyFill="1" applyAlignment="1">
      <alignment wrapText="1"/>
    </xf>
    <xf numFmtId="200" fontId="23" fillId="6" borderId="13" xfId="0" applyNumberFormat="1" applyFont="1" applyFill="1" applyBorder="1" applyAlignment="1">
      <alignment vertical="top" wrapText="1"/>
    </xf>
    <xf numFmtId="200" fontId="23" fillId="6" borderId="81" xfId="0" applyNumberFormat="1" applyFont="1" applyFill="1" applyBorder="1" applyAlignment="1">
      <alignment vertical="top" wrapText="1"/>
    </xf>
    <xf numFmtId="200" fontId="23" fillId="6" borderId="82" xfId="0" applyNumberFormat="1" applyFont="1" applyFill="1" applyBorder="1" applyAlignment="1">
      <alignment vertical="top" wrapText="1"/>
    </xf>
    <xf numFmtId="200" fontId="23" fillId="6" borderId="83" xfId="0" applyNumberFormat="1" applyFont="1" applyFill="1" applyBorder="1" applyAlignment="1">
      <alignment vertical="top" wrapText="1"/>
    </xf>
    <xf numFmtId="200" fontId="27" fillId="28" borderId="45" xfId="0" applyNumberFormat="1" applyFont="1" applyFill="1" applyBorder="1" applyAlignment="1">
      <alignment horizontal="left" vertical="center" wrapText="1"/>
    </xf>
    <xf numFmtId="200" fontId="27" fillId="28" borderId="26" xfId="0" applyNumberFormat="1" applyFont="1" applyFill="1" applyBorder="1" applyAlignment="1">
      <alignment horizontal="left" vertical="center" wrapText="1"/>
    </xf>
    <xf numFmtId="200" fontId="27" fillId="28" borderId="75" xfId="0" applyNumberFormat="1" applyFont="1" applyFill="1" applyBorder="1" applyAlignment="1">
      <alignment horizontal="left" vertical="center" wrapText="1"/>
    </xf>
    <xf numFmtId="200" fontId="61" fillId="30" borderId="84" xfId="0" applyNumberFormat="1" applyFont="1" applyFill="1" applyBorder="1" applyAlignment="1">
      <alignment horizontal="left" vertical="center" wrapText="1"/>
    </xf>
    <xf numFmtId="200" fontId="61" fillId="30" borderId="85" xfId="0" applyNumberFormat="1" applyFont="1" applyFill="1" applyBorder="1" applyAlignment="1">
      <alignment horizontal="left" vertical="center" wrapText="1"/>
    </xf>
    <xf numFmtId="200" fontId="61" fillId="30" borderId="84" xfId="0" applyNumberFormat="1" applyFont="1" applyFill="1" applyBorder="1" applyAlignment="1">
      <alignment horizontal="left" wrapText="1"/>
    </xf>
    <xf numFmtId="200" fontId="61" fillId="30" borderId="85" xfId="0" applyNumberFormat="1" applyFont="1" applyFill="1" applyBorder="1" applyAlignment="1">
      <alignment horizontal="left"/>
    </xf>
    <xf numFmtId="200" fontId="75" fillId="0" borderId="0" xfId="0" applyNumberFormat="1" applyFont="1" applyFill="1" applyBorder="1" applyAlignment="1">
      <alignment horizontal="left"/>
    </xf>
    <xf numFmtId="200" fontId="75" fillId="0" borderId="0" xfId="0" applyNumberFormat="1" applyFont="1" applyFill="1" applyBorder="1" applyAlignment="1">
      <alignment horizontal="left" wrapText="1"/>
    </xf>
    <xf numFmtId="200" fontId="23" fillId="6" borderId="74" xfId="0" applyNumberFormat="1" applyFont="1" applyFill="1" applyBorder="1" applyAlignment="1">
      <alignment horizontal="left" vertical="top" wrapText="1"/>
    </xf>
    <xf numFmtId="200" fontId="23" fillId="6" borderId="86" xfId="0" applyNumberFormat="1" applyFont="1" applyFill="1" applyBorder="1" applyAlignment="1">
      <alignment horizontal="left" vertical="top" wrapText="1"/>
    </xf>
    <xf numFmtId="200" fontId="23" fillId="6" borderId="87" xfId="0" applyNumberFormat="1" applyFont="1" applyFill="1" applyBorder="1" applyAlignment="1">
      <alignment horizontal="left" vertical="top" wrapText="1"/>
    </xf>
    <xf numFmtId="200" fontId="23" fillId="6" borderId="48" xfId="0" applyNumberFormat="1" applyFont="1" applyFill="1" applyBorder="1" applyAlignment="1">
      <alignment horizontal="left" wrapText="1"/>
    </xf>
    <xf numFmtId="200" fontId="23" fillId="6" borderId="41" xfId="0" applyNumberFormat="1" applyFont="1" applyFill="1" applyBorder="1" applyAlignment="1">
      <alignment horizontal="left"/>
    </xf>
    <xf numFmtId="200" fontId="23" fillId="6" borderId="75" xfId="0" applyNumberFormat="1" applyFont="1" applyFill="1" applyBorder="1" applyAlignment="1">
      <alignment horizontal="left" vertical="top" wrapText="1"/>
    </xf>
    <xf numFmtId="200" fontId="23" fillId="6" borderId="41" xfId="0" applyNumberFormat="1" applyFont="1" applyFill="1" applyBorder="1" applyAlignment="1">
      <alignment horizontal="left" vertical="top" wrapText="1"/>
    </xf>
    <xf numFmtId="200" fontId="23" fillId="6" borderId="88" xfId="0" applyNumberFormat="1" applyFont="1" applyFill="1" applyBorder="1" applyAlignment="1">
      <alignment horizontal="left"/>
    </xf>
    <xf numFmtId="200" fontId="13" fillId="0" borderId="40" xfId="0" applyNumberFormat="1" applyFont="1" applyBorder="1" applyAlignment="1">
      <alignment horizontal="left" vertical="top" wrapText="1"/>
    </xf>
    <xf numFmtId="200" fontId="13" fillId="0" borderId="56" xfId="0" applyNumberFormat="1" applyFont="1" applyBorder="1" applyAlignment="1">
      <alignment horizontal="left" vertical="top" wrapText="1"/>
    </xf>
    <xf numFmtId="200" fontId="13" fillId="0" borderId="63" xfId="0" applyNumberFormat="1" applyFont="1" applyBorder="1" applyAlignment="1">
      <alignment horizontal="left" vertical="top" wrapText="1"/>
    </xf>
    <xf numFmtId="200" fontId="13" fillId="0" borderId="36" xfId="0" applyNumberFormat="1" applyFont="1" applyFill="1" applyBorder="1" applyAlignment="1">
      <alignment horizontal="left" vertical="center" wrapText="1"/>
    </xf>
    <xf numFmtId="0" fontId="81" fillId="29" borderId="0" xfId="0" applyFont="1" applyFill="1" applyAlignment="1">
      <alignment horizontal="left" vertical="center" wrapText="1"/>
    </xf>
    <xf numFmtId="0" fontId="82" fillId="28" borderId="0" xfId="0" applyFont="1" applyFill="1" applyAlignment="1">
      <alignment horizontal="center" vertical="center"/>
    </xf>
  </cellXfs>
  <cellStyles count="56">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Komma 2" xfId="48"/>
    <cellStyle name="Komma 2 2" xfId="49"/>
    <cellStyle name="Komma 3" xfId="50"/>
    <cellStyle name="Hyperlink" xfId="51"/>
    <cellStyle name="Neutral" xfId="52"/>
    <cellStyle name="Notiz" xfId="53"/>
    <cellStyle name="Percent" xfId="54"/>
    <cellStyle name="Schlecht" xfId="55"/>
    <cellStyle name="Standard 2" xfId="56"/>
    <cellStyle name="Standard_VdK20_Must_V210" xfId="57"/>
    <cellStyle name="test" xfId="58"/>
    <cellStyle name="test 2" xfId="59"/>
    <cellStyle name="Überschrift" xfId="60"/>
    <cellStyle name="Überschrift 1" xfId="61"/>
    <cellStyle name="Überschrift 2" xfId="62"/>
    <cellStyle name="Überschrift 3" xfId="63"/>
    <cellStyle name="Überschrift 4" xfId="64"/>
    <cellStyle name="Verknüpfte Zelle" xfId="65"/>
    <cellStyle name="Currency" xfId="66"/>
    <cellStyle name="Currency [0]" xfId="67"/>
    <cellStyle name="Warnender Text" xfId="68"/>
    <cellStyle name="Zelle überprüfen"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CCFF"/>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EAEAEA"/>
      <rgbColor rgb="00F8F8F8"/>
      <rgbColor rgb="00EAEAEA"/>
      <rgbColor rgb="00DDDDDD"/>
      <rgbColor rgb="00C0C0C0"/>
      <rgbColor rgb="00B2B2B2"/>
      <rgbColor rgb="00969696"/>
      <rgbColor rgb="00808080"/>
      <rgbColor rgb="00777777"/>
      <rgbColor rgb="005F5F5F"/>
      <rgbColor rgb="004D4D4D"/>
      <rgbColor rgb="00333333"/>
      <rgbColor rgb="00292929"/>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CCECFF"/>
      <rgbColor rgb="00339966"/>
      <rgbColor rgb="00CCFFCC"/>
      <rgbColor rgb="00FFFFFF"/>
      <rgbColor rgb="00993300"/>
      <rgbColor rgb="00993366"/>
      <rgbColor rgb="00CCCCF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57150</xdr:colOff>
      <xdr:row>5</xdr:row>
      <xdr:rowOff>0</xdr:rowOff>
    </xdr:to>
    <xdr:pic>
      <xdr:nvPicPr>
        <xdr:cNvPr id="1" name="Grafik 1"/>
        <xdr:cNvPicPr preferRelativeResize="1">
          <a:picLocks noChangeAspect="1"/>
        </xdr:cNvPicPr>
      </xdr:nvPicPr>
      <xdr:blipFill>
        <a:blip r:embed="rId1"/>
        <a:stretch>
          <a:fillRect/>
        </a:stretch>
      </xdr:blipFill>
      <xdr:spPr>
        <a:xfrm>
          <a:off x="57150" y="57150"/>
          <a:ext cx="1905000" cy="7620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Tabelle1"/>
  <dimension ref="A2:L72"/>
  <sheetViews>
    <sheetView showGridLines="0" showRowColHeaders="0" tabSelected="1" zoomScalePageLayoutView="0" workbookViewId="0" topLeftCell="A1">
      <selection activeCell="A1" sqref="A1"/>
    </sheetView>
  </sheetViews>
  <sheetFormatPr defaultColWidth="6.28125" defaultRowHeight="15" customHeight="1"/>
  <cols>
    <col min="1" max="1" width="0.85546875" style="171" customWidth="1"/>
    <col min="2" max="2" width="27.7109375" style="5" customWidth="1"/>
    <col min="3" max="3" width="7.7109375" style="5" customWidth="1"/>
    <col min="4" max="9" width="13.7109375" style="5" customWidth="1"/>
    <col min="10" max="16384" width="6.28125" style="5" customWidth="1"/>
  </cols>
  <sheetData>
    <row r="1" ht="4.5" customHeight="1"/>
    <row r="2" spans="2:9" ht="15" customHeight="1">
      <c r="B2" s="32"/>
      <c r="C2"/>
      <c r="D2"/>
      <c r="E2"/>
      <c r="G2" s="16" t="s">
        <v>296</v>
      </c>
      <c r="H2" s="80"/>
      <c r="I2" s="80"/>
    </row>
    <row r="3" spans="2:9" ht="15" customHeight="1">
      <c r="B3"/>
      <c r="C3"/>
      <c r="D3"/>
      <c r="E3"/>
      <c r="G3" s="31" t="s">
        <v>302</v>
      </c>
      <c r="H3" s="30"/>
      <c r="I3" s="30"/>
    </row>
    <row r="4" spans="2:10" ht="15" customHeight="1">
      <c r="B4"/>
      <c r="C4"/>
      <c r="D4"/>
      <c r="E4"/>
      <c r="G4" s="31" t="s">
        <v>303</v>
      </c>
      <c r="H4" s="30"/>
      <c r="I4" s="30"/>
      <c r="J4" s="6"/>
    </row>
    <row r="5" spans="2:10" ht="15" customHeight="1">
      <c r="B5"/>
      <c r="C5"/>
      <c r="D5"/>
      <c r="E5"/>
      <c r="G5" s="31" t="s">
        <v>304</v>
      </c>
      <c r="H5" s="30"/>
      <c r="I5" s="30"/>
      <c r="J5" s="6"/>
    </row>
    <row r="6" spans="2:10" ht="15" customHeight="1">
      <c r="B6"/>
      <c r="C6"/>
      <c r="D6"/>
      <c r="E6"/>
      <c r="G6" s="31" t="s">
        <v>305</v>
      </c>
      <c r="H6" s="30"/>
      <c r="I6" s="30"/>
      <c r="J6" s="6"/>
    </row>
    <row r="7" spans="2:9" ht="15" customHeight="1">
      <c r="B7"/>
      <c r="C7"/>
      <c r="D7"/>
      <c r="E7"/>
      <c r="G7" s="31" t="s">
        <v>306</v>
      </c>
      <c r="H7" s="30"/>
      <c r="I7" s="30"/>
    </row>
    <row r="8" spans="1:10" s="7" customFormat="1" ht="13.5" customHeight="1">
      <c r="A8" s="172"/>
      <c r="B8"/>
      <c r="C8"/>
      <c r="D8"/>
      <c r="E8"/>
      <c r="G8" s="31" t="s">
        <v>307</v>
      </c>
      <c r="H8" s="30"/>
      <c r="I8" s="30"/>
      <c r="J8"/>
    </row>
    <row r="9" spans="1:9" s="7" customFormat="1" ht="15" customHeight="1">
      <c r="A9" s="172"/>
      <c r="B9" s="11"/>
      <c r="C9" s="3"/>
      <c r="D9" s="4"/>
      <c r="E9" s="4"/>
      <c r="F9" s="4"/>
      <c r="G9" s="4"/>
      <c r="H9" s="4"/>
      <c r="I9" s="4"/>
    </row>
    <row r="10" s="7" customFormat="1" ht="15" customHeight="1">
      <c r="A10" s="172"/>
    </row>
    <row r="11" s="7" customFormat="1" ht="15" customHeight="1">
      <c r="A11" s="172"/>
    </row>
    <row r="12" spans="1:10" s="7" customFormat="1" ht="15" customHeight="1">
      <c r="A12" s="172"/>
      <c r="J12"/>
    </row>
    <row r="13" spans="1:10" s="7" customFormat="1" ht="15" customHeight="1">
      <c r="A13" s="172"/>
      <c r="J13"/>
    </row>
    <row r="14" spans="1:10" s="7" customFormat="1" ht="15" customHeight="1">
      <c r="A14" s="172"/>
      <c r="B14" s="230" t="s">
        <v>216</v>
      </c>
      <c r="C14" s="237"/>
      <c r="D14" s="237"/>
      <c r="E14" s="237"/>
      <c r="F14" s="237"/>
      <c r="G14" s="237"/>
      <c r="H14" s="237"/>
      <c r="I14" s="237"/>
      <c r="J14"/>
    </row>
    <row r="15" spans="1:10" s="7" customFormat="1" ht="6.75" customHeight="1">
      <c r="A15" s="172"/>
      <c r="B15" s="15"/>
      <c r="C15"/>
      <c r="D15"/>
      <c r="E15"/>
      <c r="F15"/>
      <c r="G15"/>
      <c r="H15"/>
      <c r="I15"/>
      <c r="J15"/>
    </row>
    <row r="16" spans="1:10" s="7" customFormat="1" ht="15" customHeight="1">
      <c r="A16" s="172"/>
      <c r="B16" s="319" t="str">
        <f>"Umlaufende Pfandbriefe und dafür verwendete Deckungswerte"</f>
        <v>Umlaufende Pfandbriefe und dafür verwendete Deckungswerte</v>
      </c>
      <c r="C16"/>
      <c r="D16"/>
      <c r="E16"/>
      <c r="F16"/>
      <c r="G16"/>
      <c r="H16"/>
      <c r="I16"/>
      <c r="J16"/>
    </row>
    <row r="17" spans="1:10" s="7" customFormat="1" ht="15" customHeight="1">
      <c r="A17" s="172"/>
      <c r="B17" s="319" t="str">
        <f>UebInstitutQuartal</f>
        <v>1. Quartal 2018</v>
      </c>
      <c r="J17"/>
    </row>
    <row r="18" spans="1:10" s="7" customFormat="1" ht="21" customHeight="1">
      <c r="A18" s="172"/>
      <c r="B18"/>
      <c r="J18"/>
    </row>
    <row r="19" spans="1:12" s="113" customFormat="1" ht="13.5" customHeight="1">
      <c r="A19" s="174">
        <v>0</v>
      </c>
      <c r="B19" s="114" t="s">
        <v>27</v>
      </c>
      <c r="C19" s="114"/>
      <c r="D19" s="360" t="s">
        <v>67</v>
      </c>
      <c r="E19" s="361"/>
      <c r="F19" s="362" t="s">
        <v>52</v>
      </c>
      <c r="G19" s="363"/>
      <c r="H19" s="360" t="s">
        <v>186</v>
      </c>
      <c r="I19" s="364"/>
      <c r="J19" s="115"/>
      <c r="L19" s="240"/>
    </row>
    <row r="20" spans="1:12" s="7" customFormat="1" ht="15" customHeight="1">
      <c r="A20" s="174">
        <v>0</v>
      </c>
      <c r="B20" s="17" t="s">
        <v>14</v>
      </c>
      <c r="C20" s="18"/>
      <c r="D20" s="19" t="str">
        <f>AktQuartKurz&amp;" "&amp;AktJahr</f>
        <v>Q1 2018</v>
      </c>
      <c r="E20" s="301" t="str">
        <f>AktQuartKurz&amp;" "&amp;(AktJahr-1)</f>
        <v>Q1 2017</v>
      </c>
      <c r="F20" s="20" t="str">
        <f>D20</f>
        <v>Q1 2018</v>
      </c>
      <c r="G20" s="301" t="str">
        <f>E20</f>
        <v>Q1 2017</v>
      </c>
      <c r="H20" s="20" t="str">
        <f>D20</f>
        <v>Q1 2018</v>
      </c>
      <c r="I20" s="301" t="str">
        <f>E20</f>
        <v>Q1 2017</v>
      </c>
      <c r="J20"/>
      <c r="L20" s="241"/>
    </row>
    <row r="21" spans="1:10" s="7" customFormat="1" ht="15" customHeight="1">
      <c r="A21" s="174">
        <v>0</v>
      </c>
      <c r="B21" s="320" t="s">
        <v>57</v>
      </c>
      <c r="C21" s="21" t="str">
        <f>"("&amp;Einheit_Waehrung&amp;")"</f>
        <v>(Mio. €)</v>
      </c>
      <c r="D21" s="146">
        <v>592.5</v>
      </c>
      <c r="E21" s="302">
        <v>507.5</v>
      </c>
      <c r="F21" s="146">
        <v>600.4</v>
      </c>
      <c r="G21" s="302">
        <v>519.3</v>
      </c>
      <c r="H21" s="146">
        <v>783.4</v>
      </c>
      <c r="I21" s="302">
        <v>573.8</v>
      </c>
      <c r="J21"/>
    </row>
    <row r="22" spans="1:10" s="7" customFormat="1" ht="15" customHeight="1">
      <c r="A22" s="174">
        <v>0</v>
      </c>
      <c r="B22" s="23" t="s">
        <v>28</v>
      </c>
      <c r="C22" s="24" t="str">
        <f>C21</f>
        <v>(Mio. €)</v>
      </c>
      <c r="D22" s="147">
        <v>0</v>
      </c>
      <c r="E22" s="303">
        <v>0</v>
      </c>
      <c r="F22" s="147">
        <v>0</v>
      </c>
      <c r="G22" s="303">
        <v>0</v>
      </c>
      <c r="H22" s="147">
        <v>0</v>
      </c>
      <c r="I22" s="303">
        <v>0</v>
      </c>
      <c r="J22"/>
    </row>
    <row r="23" spans="1:10" s="7" customFormat="1" ht="15" customHeight="1">
      <c r="A23" s="174">
        <v>0</v>
      </c>
      <c r="B23" s="322" t="s">
        <v>58</v>
      </c>
      <c r="C23" s="25" t="str">
        <f>C21</f>
        <v>(Mio. €)</v>
      </c>
      <c r="D23" s="148">
        <v>776.4</v>
      </c>
      <c r="E23" s="304">
        <v>594</v>
      </c>
      <c r="F23" s="148">
        <v>846</v>
      </c>
      <c r="G23" s="304">
        <v>663.2</v>
      </c>
      <c r="H23" s="148">
        <v>1011.5</v>
      </c>
      <c r="I23" s="304">
        <v>695.5</v>
      </c>
      <c r="J23"/>
    </row>
    <row r="24" spans="1:10" s="7" customFormat="1" ht="15" customHeight="1">
      <c r="A24" s="174">
        <v>0</v>
      </c>
      <c r="B24" s="26" t="s">
        <v>28</v>
      </c>
      <c r="C24" s="27" t="str">
        <f>C21</f>
        <v>(Mio. €)</v>
      </c>
      <c r="D24" s="149">
        <v>0</v>
      </c>
      <c r="E24" s="305">
        <v>0</v>
      </c>
      <c r="F24" s="149">
        <v>0</v>
      </c>
      <c r="G24" s="305">
        <v>0</v>
      </c>
      <c r="H24" s="149">
        <v>0</v>
      </c>
      <c r="I24" s="305">
        <v>0</v>
      </c>
      <c r="J24"/>
    </row>
    <row r="25" spans="1:10" s="7" customFormat="1" ht="15" customHeight="1">
      <c r="A25" s="174">
        <v>0</v>
      </c>
      <c r="B25" s="321" t="s">
        <v>59</v>
      </c>
      <c r="C25" s="22" t="str">
        <f>C21</f>
        <v>(Mio. €)</v>
      </c>
      <c r="D25" s="146">
        <f aca="true" t="shared" si="0" ref="D25:I25">ROUND(D23-D21,1)</f>
        <v>183.9</v>
      </c>
      <c r="E25" s="302">
        <f t="shared" si="0"/>
        <v>86.5</v>
      </c>
      <c r="F25" s="146">
        <f t="shared" si="0"/>
        <v>245.6</v>
      </c>
      <c r="G25" s="302">
        <f t="shared" si="0"/>
        <v>143.9</v>
      </c>
      <c r="H25" s="146">
        <f t="shared" si="0"/>
        <v>228.1</v>
      </c>
      <c r="I25" s="302">
        <f t="shared" si="0"/>
        <v>121.7</v>
      </c>
      <c r="J25"/>
    </row>
    <row r="26" spans="1:10" s="7" customFormat="1" ht="15" customHeight="1">
      <c r="A26" s="174">
        <v>0</v>
      </c>
      <c r="B26" s="359" t="s">
        <v>68</v>
      </c>
      <c r="C26" s="359"/>
      <c r="D26" s="149">
        <f aca="true" t="shared" si="1" ref="D26:I26">IF(D21=0,0,ROUND(100*D25/D21,1))</f>
        <v>31</v>
      </c>
      <c r="E26" s="305">
        <f t="shared" si="1"/>
        <v>17</v>
      </c>
      <c r="F26" s="149">
        <f t="shared" si="1"/>
        <v>40.9</v>
      </c>
      <c r="G26" s="305">
        <f t="shared" si="1"/>
        <v>27.7</v>
      </c>
      <c r="H26" s="149">
        <f t="shared" si="1"/>
        <v>29.1</v>
      </c>
      <c r="I26" s="305">
        <f t="shared" si="1"/>
        <v>21.2</v>
      </c>
      <c r="J26"/>
    </row>
    <row r="27" spans="1:10" s="7" customFormat="1" ht="12" customHeight="1" hidden="1">
      <c r="A27" s="172"/>
      <c r="B27" s="139"/>
      <c r="C27" s="141"/>
      <c r="D27" s="142"/>
      <c r="E27" s="142"/>
      <c r="F27" s="142"/>
      <c r="G27" s="142"/>
      <c r="H27" s="142"/>
      <c r="I27" s="142"/>
      <c r="J27" s="143"/>
    </row>
    <row r="28" spans="1:10" s="7" customFormat="1" ht="30" customHeight="1" hidden="1">
      <c r="A28" s="172"/>
      <c r="B28" s="280" t="s">
        <v>194</v>
      </c>
      <c r="C28" s="180" t="str">
        <f>C21</f>
        <v>(Mio. €)</v>
      </c>
      <c r="D28" s="181">
        <v>0</v>
      </c>
      <c r="E28" s="236">
        <v>0</v>
      </c>
      <c r="F28" s="181">
        <v>0</v>
      </c>
      <c r="G28" s="236">
        <v>0</v>
      </c>
      <c r="H28" s="267"/>
      <c r="I28" s="268"/>
      <c r="J28" s="143"/>
    </row>
    <row r="29" spans="1:10" s="7" customFormat="1" ht="15" customHeight="1" hidden="1">
      <c r="A29" s="174">
        <v>0</v>
      </c>
      <c r="B29" s="359" t="s">
        <v>68</v>
      </c>
      <c r="C29" s="359"/>
      <c r="D29" s="149">
        <f>IF(D21=0,0,ROUND(100*D28/D21,1))</f>
        <v>0</v>
      </c>
      <c r="E29" s="150">
        <f>IF(E21=0,0,ROUND(100*E28/E21,1))</f>
        <v>0</v>
      </c>
      <c r="F29" s="149">
        <f>IF(F21=0,0,ROUND(100*F28/F21,1))</f>
        <v>0</v>
      </c>
      <c r="G29" s="151">
        <f>IF(G21=0,0,ROUND(100*G28/G21,1))</f>
        <v>0</v>
      </c>
      <c r="H29" s="269"/>
      <c r="I29" s="270"/>
      <c r="J29"/>
    </row>
    <row r="30" spans="1:10" s="7" customFormat="1" ht="12" customHeight="1">
      <c r="A30" s="172"/>
      <c r="B30" s="139" t="str">
        <f>FnRwbBerH</f>
        <v>* Für die Berechnung des Risikobarwertes wurde der statische Ansatz gem. § 5 Abs. 1 Nr. 1 PfandBarwertV verwendet.</v>
      </c>
      <c r="C30" s="141"/>
      <c r="D30" s="142"/>
      <c r="E30" s="142"/>
      <c r="F30" s="142"/>
      <c r="G30" s="142"/>
      <c r="H30" s="142"/>
      <c r="I30" s="142"/>
      <c r="J30" s="143"/>
    </row>
    <row r="31" spans="2:10" ht="19.5" customHeight="1">
      <c r="B31" s="12"/>
      <c r="C31" s="12"/>
      <c r="D31" s="7"/>
      <c r="E31" s="7"/>
      <c r="F31" s="7"/>
      <c r="G31" s="7"/>
      <c r="H31" s="7"/>
      <c r="I31" s="12"/>
      <c r="J31"/>
    </row>
    <row r="32" spans="1:10" s="113" customFormat="1" ht="13.5" customHeight="1">
      <c r="A32" s="174">
        <v>1</v>
      </c>
      <c r="B32" s="114" t="s">
        <v>27</v>
      </c>
      <c r="C32" s="114"/>
      <c r="D32" s="360" t="s">
        <v>67</v>
      </c>
      <c r="E32" s="361"/>
      <c r="F32" s="362" t="s">
        <v>52</v>
      </c>
      <c r="G32" s="363"/>
      <c r="H32" s="360" t="s">
        <v>186</v>
      </c>
      <c r="I32" s="364"/>
      <c r="J32" s="115"/>
    </row>
    <row r="33" spans="1:10" ht="15" customHeight="1">
      <c r="A33" s="174">
        <v>1</v>
      </c>
      <c r="B33" s="17" t="s">
        <v>189</v>
      </c>
      <c r="C33" s="18"/>
      <c r="D33" s="19" t="str">
        <f>AktQuartKurz&amp;" "&amp;AktJahr</f>
        <v>Q1 2018</v>
      </c>
      <c r="E33" s="301" t="str">
        <f>AktQuartKurz&amp;" "&amp;(AktJahr-1)</f>
        <v>Q1 2017</v>
      </c>
      <c r="F33" s="20" t="str">
        <f>D33</f>
        <v>Q1 2018</v>
      </c>
      <c r="G33" s="301" t="str">
        <f>E33</f>
        <v>Q1 2017</v>
      </c>
      <c r="H33" s="20" t="str">
        <f>D33</f>
        <v>Q1 2018</v>
      </c>
      <c r="I33" s="301" t="str">
        <f>E33</f>
        <v>Q1 2017</v>
      </c>
      <c r="J33"/>
    </row>
    <row r="34" spans="1:10" ht="15" customHeight="1">
      <c r="A34" s="174">
        <v>1</v>
      </c>
      <c r="B34" s="320" t="s">
        <v>122</v>
      </c>
      <c r="C34" s="21" t="str">
        <f>"("&amp;Einheit_Waehrung&amp;")"</f>
        <v>(Mio. €)</v>
      </c>
      <c r="D34" s="146">
        <v>0</v>
      </c>
      <c r="E34" s="302">
        <v>0</v>
      </c>
      <c r="F34" s="146">
        <v>0</v>
      </c>
      <c r="G34" s="302">
        <v>0</v>
      </c>
      <c r="H34" s="146">
        <v>0</v>
      </c>
      <c r="I34" s="302">
        <v>0</v>
      </c>
      <c r="J34"/>
    </row>
    <row r="35" spans="1:10" s="7" customFormat="1" ht="15" customHeight="1">
      <c r="A35" s="174">
        <v>1</v>
      </c>
      <c r="B35" s="28" t="s">
        <v>123</v>
      </c>
      <c r="C35" s="29" t="str">
        <f>C34</f>
        <v>(Mio. €)</v>
      </c>
      <c r="D35" s="147">
        <v>0</v>
      </c>
      <c r="E35" s="303">
        <v>0</v>
      </c>
      <c r="F35" s="147">
        <v>0</v>
      </c>
      <c r="G35" s="303">
        <v>0</v>
      </c>
      <c r="H35" s="147">
        <v>0</v>
      </c>
      <c r="I35" s="303">
        <v>0</v>
      </c>
      <c r="J35"/>
    </row>
    <row r="36" spans="1:10" s="7" customFormat="1" ht="15" customHeight="1">
      <c r="A36" s="174">
        <v>1</v>
      </c>
      <c r="B36" s="321" t="s">
        <v>58</v>
      </c>
      <c r="C36" s="22" t="str">
        <f>C34</f>
        <v>(Mio. €)</v>
      </c>
      <c r="D36" s="148">
        <v>0</v>
      </c>
      <c r="E36" s="304">
        <v>0</v>
      </c>
      <c r="F36" s="148">
        <v>0</v>
      </c>
      <c r="G36" s="304">
        <v>0</v>
      </c>
      <c r="H36" s="148">
        <v>0</v>
      </c>
      <c r="I36" s="304">
        <v>0</v>
      </c>
      <c r="J36"/>
    </row>
    <row r="37" spans="1:10" s="7" customFormat="1" ht="15" customHeight="1">
      <c r="A37" s="174">
        <v>1</v>
      </c>
      <c r="B37" s="28" t="s">
        <v>28</v>
      </c>
      <c r="C37" s="144" t="str">
        <f>C34</f>
        <v>(Mio. €)</v>
      </c>
      <c r="D37" s="149">
        <v>0</v>
      </c>
      <c r="E37" s="305">
        <v>0</v>
      </c>
      <c r="F37" s="149">
        <v>0</v>
      </c>
      <c r="G37" s="305">
        <v>0</v>
      </c>
      <c r="H37" s="149">
        <v>0</v>
      </c>
      <c r="I37" s="305">
        <v>0</v>
      </c>
      <c r="J37"/>
    </row>
    <row r="38" spans="1:10" s="7" customFormat="1" ht="15" customHeight="1">
      <c r="A38" s="174">
        <v>1</v>
      </c>
      <c r="B38" s="321" t="s">
        <v>59</v>
      </c>
      <c r="C38" s="22" t="str">
        <f>C34</f>
        <v>(Mio. €)</v>
      </c>
      <c r="D38" s="146">
        <f aca="true" t="shared" si="2" ref="D38:I38">ROUND(D36-D34,1)</f>
        <v>0</v>
      </c>
      <c r="E38" s="302">
        <f t="shared" si="2"/>
        <v>0</v>
      </c>
      <c r="F38" s="146">
        <f t="shared" si="2"/>
        <v>0</v>
      </c>
      <c r="G38" s="302">
        <f t="shared" si="2"/>
        <v>0</v>
      </c>
      <c r="H38" s="146">
        <f t="shared" si="2"/>
        <v>0</v>
      </c>
      <c r="I38" s="302">
        <f t="shared" si="2"/>
        <v>0</v>
      </c>
      <c r="J38"/>
    </row>
    <row r="39" spans="1:10" s="7" customFormat="1" ht="15" customHeight="1">
      <c r="A39" s="174">
        <v>1</v>
      </c>
      <c r="B39" s="359" t="s">
        <v>68</v>
      </c>
      <c r="C39" s="359"/>
      <c r="D39" s="149">
        <f aca="true" t="shared" si="3" ref="D39:I39">IF(D34=0,0,ROUND(100*D38/D34,1))</f>
        <v>0</v>
      </c>
      <c r="E39" s="305">
        <f t="shared" si="3"/>
        <v>0</v>
      </c>
      <c r="F39" s="149">
        <f t="shared" si="3"/>
        <v>0</v>
      </c>
      <c r="G39" s="305">
        <f t="shared" si="3"/>
        <v>0</v>
      </c>
      <c r="H39" s="149">
        <f t="shared" si="3"/>
        <v>0</v>
      </c>
      <c r="I39" s="305">
        <f t="shared" si="3"/>
        <v>0</v>
      </c>
      <c r="J39"/>
    </row>
    <row r="40" spans="1:10" s="7" customFormat="1" ht="12" customHeight="1" hidden="1">
      <c r="A40" s="172"/>
      <c r="B40" s="139"/>
      <c r="C40" s="141"/>
      <c r="D40" s="142"/>
      <c r="E40" s="142"/>
      <c r="F40" s="142"/>
      <c r="G40" s="142"/>
      <c r="H40" s="142"/>
      <c r="I40" s="142"/>
      <c r="J40" s="143"/>
    </row>
    <row r="41" spans="1:10" s="7" customFormat="1" ht="30" customHeight="1" hidden="1">
      <c r="A41" s="172"/>
      <c r="B41" s="280" t="s">
        <v>194</v>
      </c>
      <c r="C41" s="180" t="str">
        <f>C34</f>
        <v>(Mio. €)</v>
      </c>
      <c r="D41" s="181">
        <v>0</v>
      </c>
      <c r="E41" s="236">
        <v>0</v>
      </c>
      <c r="F41" s="181">
        <v>0</v>
      </c>
      <c r="G41" s="236">
        <v>0</v>
      </c>
      <c r="H41" s="267"/>
      <c r="I41" s="268"/>
      <c r="J41" s="143"/>
    </row>
    <row r="42" spans="1:10" s="7" customFormat="1" ht="15" customHeight="1" hidden="1">
      <c r="A42" s="174">
        <v>0</v>
      </c>
      <c r="B42" s="359" t="s">
        <v>68</v>
      </c>
      <c r="C42" s="359"/>
      <c r="D42" s="149">
        <f>IF(D34=0,0,ROUND(100*D41/D34,1))</f>
        <v>0</v>
      </c>
      <c r="E42" s="150">
        <f>IF(E34=0,0,ROUND(100*E41/E34,1))</f>
        <v>0</v>
      </c>
      <c r="F42" s="149">
        <f>IF(F34=0,0,ROUND(100*F41/F34,1))</f>
        <v>0</v>
      </c>
      <c r="G42" s="151">
        <f>IF(G34=0,0,ROUND(100*G41/G34,1))</f>
        <v>0</v>
      </c>
      <c r="H42" s="269"/>
      <c r="I42" s="270"/>
      <c r="J42"/>
    </row>
    <row r="43" spans="1:10" s="113" customFormat="1" ht="12" customHeight="1">
      <c r="A43" s="173"/>
      <c r="B43" s="139" t="str">
        <f>FnRwbBerO</f>
        <v>* -</v>
      </c>
      <c r="C43" s="139"/>
      <c r="D43" s="54"/>
      <c r="E43" s="54"/>
      <c r="F43" s="54"/>
      <c r="G43" s="54"/>
      <c r="H43" s="54"/>
      <c r="I43" s="54"/>
      <c r="J43" s="140"/>
    </row>
    <row r="44" spans="1:10" s="7" customFormat="1" ht="19.5" customHeight="1">
      <c r="A44" s="172"/>
      <c r="B44" s="12"/>
      <c r="C44" s="12"/>
      <c r="I44" s="12"/>
      <c r="J44"/>
    </row>
    <row r="45" spans="1:10" s="113" customFormat="1" ht="13.5" customHeight="1">
      <c r="A45" s="174">
        <v>2</v>
      </c>
      <c r="B45" s="114" t="s">
        <v>27</v>
      </c>
      <c r="C45" s="114"/>
      <c r="D45" s="360" t="s">
        <v>67</v>
      </c>
      <c r="E45" s="361"/>
      <c r="F45" s="362" t="s">
        <v>52</v>
      </c>
      <c r="G45" s="363"/>
      <c r="H45" s="360" t="s">
        <v>186</v>
      </c>
      <c r="I45" s="364"/>
      <c r="J45" s="115"/>
    </row>
    <row r="46" spans="1:10" s="7" customFormat="1" ht="15" customHeight="1">
      <c r="A46" s="174">
        <v>2</v>
      </c>
      <c r="B46" s="17" t="s">
        <v>189</v>
      </c>
      <c r="C46" s="18"/>
      <c r="D46" s="19" t="str">
        <f>AktQuartKurz&amp;" "&amp;AktJahr</f>
        <v>Q1 2018</v>
      </c>
      <c r="E46" s="301" t="str">
        <f>AktQuartKurz&amp;" "&amp;(AktJahr-1)</f>
        <v>Q1 2017</v>
      </c>
      <c r="F46" s="20" t="str">
        <f>D46</f>
        <v>Q1 2018</v>
      </c>
      <c r="G46" s="301" t="str">
        <f>E46</f>
        <v>Q1 2017</v>
      </c>
      <c r="H46" s="20" t="str">
        <f>D46</f>
        <v>Q1 2018</v>
      </c>
      <c r="I46" s="301" t="str">
        <f>E46</f>
        <v>Q1 2017</v>
      </c>
      <c r="J46"/>
    </row>
    <row r="47" spans="1:10" s="7" customFormat="1" ht="15" customHeight="1">
      <c r="A47" s="174">
        <v>2</v>
      </c>
      <c r="B47" s="320" t="s">
        <v>75</v>
      </c>
      <c r="C47" s="21" t="str">
        <f>"("&amp;Einheit_Waehrung&amp;")"</f>
        <v>(Mio. €)</v>
      </c>
      <c r="D47" s="146">
        <v>0</v>
      </c>
      <c r="E47" s="302">
        <v>0</v>
      </c>
      <c r="F47" s="146">
        <v>0</v>
      </c>
      <c r="G47" s="302">
        <v>0</v>
      </c>
      <c r="H47" s="146">
        <v>0</v>
      </c>
      <c r="I47" s="302">
        <v>0</v>
      </c>
      <c r="J47"/>
    </row>
    <row r="48" spans="1:10" ht="15" customHeight="1">
      <c r="A48" s="174">
        <v>2</v>
      </c>
      <c r="B48" s="28" t="s">
        <v>28</v>
      </c>
      <c r="C48" s="29" t="str">
        <f>C47</f>
        <v>(Mio. €)</v>
      </c>
      <c r="D48" s="149">
        <v>0</v>
      </c>
      <c r="E48" s="305">
        <v>0</v>
      </c>
      <c r="F48" s="149">
        <v>0</v>
      </c>
      <c r="G48" s="305">
        <v>0</v>
      </c>
      <c r="H48" s="149">
        <v>0</v>
      </c>
      <c r="I48" s="305">
        <v>0</v>
      </c>
      <c r="J48"/>
    </row>
    <row r="49" spans="1:10" ht="15" customHeight="1">
      <c r="A49" s="174">
        <v>2</v>
      </c>
      <c r="B49" s="321" t="s">
        <v>58</v>
      </c>
      <c r="C49" s="22" t="str">
        <f>C47</f>
        <v>(Mio. €)</v>
      </c>
      <c r="D49" s="146">
        <v>0</v>
      </c>
      <c r="E49" s="302">
        <v>0</v>
      </c>
      <c r="F49" s="146">
        <v>0</v>
      </c>
      <c r="G49" s="302">
        <v>0</v>
      </c>
      <c r="H49" s="146">
        <v>0</v>
      </c>
      <c r="I49" s="302">
        <v>0</v>
      </c>
      <c r="J49"/>
    </row>
    <row r="50" spans="1:10" ht="15" customHeight="1">
      <c r="A50" s="174">
        <v>2</v>
      </c>
      <c r="B50" s="28" t="s">
        <v>28</v>
      </c>
      <c r="C50" s="144" t="str">
        <f>C47</f>
        <v>(Mio. €)</v>
      </c>
      <c r="D50" s="149">
        <v>0</v>
      </c>
      <c r="E50" s="305">
        <v>0</v>
      </c>
      <c r="F50" s="149">
        <v>0</v>
      </c>
      <c r="G50" s="305">
        <v>0</v>
      </c>
      <c r="H50" s="149">
        <v>0</v>
      </c>
      <c r="I50" s="305">
        <v>0</v>
      </c>
      <c r="J50"/>
    </row>
    <row r="51" spans="1:10" ht="15" customHeight="1">
      <c r="A51" s="174">
        <v>2</v>
      </c>
      <c r="B51" s="321" t="s">
        <v>59</v>
      </c>
      <c r="C51" s="22" t="str">
        <f>C47</f>
        <v>(Mio. €)</v>
      </c>
      <c r="D51" s="146">
        <f aca="true" t="shared" si="4" ref="D51:I51">ROUND(D49-D47,1)</f>
        <v>0</v>
      </c>
      <c r="E51" s="302">
        <f t="shared" si="4"/>
        <v>0</v>
      </c>
      <c r="F51" s="146">
        <f t="shared" si="4"/>
        <v>0</v>
      </c>
      <c r="G51" s="302">
        <f t="shared" si="4"/>
        <v>0</v>
      </c>
      <c r="H51" s="146">
        <f t="shared" si="4"/>
        <v>0</v>
      </c>
      <c r="I51" s="302">
        <f t="shared" si="4"/>
        <v>0</v>
      </c>
      <c r="J51"/>
    </row>
    <row r="52" spans="1:10" s="7" customFormat="1" ht="15" customHeight="1">
      <c r="A52" s="174">
        <v>2</v>
      </c>
      <c r="B52" s="359" t="s">
        <v>68</v>
      </c>
      <c r="C52" s="359"/>
      <c r="D52" s="149">
        <f aca="true" t="shared" si="5" ref="D52:I52">IF(D47=0,0,ROUND(100*D51/D47,1))</f>
        <v>0</v>
      </c>
      <c r="E52" s="305">
        <f t="shared" si="5"/>
        <v>0</v>
      </c>
      <c r="F52" s="149">
        <f t="shared" si="5"/>
        <v>0</v>
      </c>
      <c r="G52" s="305">
        <f t="shared" si="5"/>
        <v>0</v>
      </c>
      <c r="H52" s="149">
        <f t="shared" si="5"/>
        <v>0</v>
      </c>
      <c r="I52" s="305">
        <f t="shared" si="5"/>
        <v>0</v>
      </c>
      <c r="J52"/>
    </row>
    <row r="53" spans="1:10" s="7" customFormat="1" ht="12" customHeight="1" hidden="1">
      <c r="A53" s="172"/>
      <c r="B53" s="139"/>
      <c r="C53" s="141"/>
      <c r="D53" s="142"/>
      <c r="E53" s="142"/>
      <c r="F53" s="142"/>
      <c r="G53" s="142"/>
      <c r="H53" s="142"/>
      <c r="I53" s="142"/>
      <c r="J53" s="143"/>
    </row>
    <row r="54" spans="1:10" s="7" customFormat="1" ht="30" customHeight="1" hidden="1">
      <c r="A54" s="172"/>
      <c r="B54" s="280" t="s">
        <v>194</v>
      </c>
      <c r="C54" s="180" t="str">
        <f>C47</f>
        <v>(Mio. €)</v>
      </c>
      <c r="D54" s="181">
        <v>0</v>
      </c>
      <c r="E54" s="236">
        <v>0</v>
      </c>
      <c r="F54" s="181">
        <v>0</v>
      </c>
      <c r="G54" s="236">
        <v>0</v>
      </c>
      <c r="H54" s="267"/>
      <c r="I54" s="268"/>
      <c r="J54" s="143"/>
    </row>
    <row r="55" spans="1:10" s="7" customFormat="1" ht="15" customHeight="1" hidden="1">
      <c r="A55" s="174">
        <v>0</v>
      </c>
      <c r="B55" s="359" t="s">
        <v>68</v>
      </c>
      <c r="C55" s="359"/>
      <c r="D55" s="149">
        <f>IF(D47=0,0,ROUND(100*D54/D47,1))</f>
        <v>0</v>
      </c>
      <c r="E55" s="150">
        <f>IF(E47=0,0,ROUND(100*E54/E47,1))</f>
        <v>0</v>
      </c>
      <c r="F55" s="149">
        <f>IF(F47=0,0,ROUND(100*F54/F47,1))</f>
        <v>0</v>
      </c>
      <c r="G55" s="151">
        <f>IF(G47=0,0,ROUND(100*G54/G47,1))</f>
        <v>0</v>
      </c>
      <c r="H55" s="269"/>
      <c r="I55" s="270"/>
      <c r="J55"/>
    </row>
    <row r="56" spans="1:10" s="7" customFormat="1" ht="12" customHeight="1">
      <c r="A56" s="172"/>
      <c r="B56" s="139" t="str">
        <f>FnRwbBerS</f>
        <v>* -</v>
      </c>
      <c r="C56" s="141"/>
      <c r="D56" s="142"/>
      <c r="E56" s="142"/>
      <c r="F56" s="142"/>
      <c r="G56" s="142"/>
      <c r="H56" s="142"/>
      <c r="I56" s="142"/>
      <c r="J56" s="143"/>
    </row>
    <row r="57" spans="1:10" s="7" customFormat="1" ht="19.5" customHeight="1">
      <c r="A57" s="172"/>
      <c r="B57" s="12"/>
      <c r="C57" s="12"/>
      <c r="I57" s="12"/>
      <c r="J57"/>
    </row>
    <row r="58" spans="1:10" s="113" customFormat="1" ht="13.5" customHeight="1">
      <c r="A58" s="174">
        <v>3</v>
      </c>
      <c r="B58" s="114" t="s">
        <v>27</v>
      </c>
      <c r="C58" s="114"/>
      <c r="D58" s="360" t="s">
        <v>67</v>
      </c>
      <c r="E58" s="361"/>
      <c r="F58" s="362" t="s">
        <v>52</v>
      </c>
      <c r="G58" s="363"/>
      <c r="H58" s="360" t="s">
        <v>186</v>
      </c>
      <c r="I58" s="364"/>
      <c r="J58" s="115"/>
    </row>
    <row r="59" spans="1:10" s="7" customFormat="1" ht="15" customHeight="1">
      <c r="A59" s="174">
        <v>3</v>
      </c>
      <c r="B59" s="17" t="s">
        <v>189</v>
      </c>
      <c r="C59" s="18"/>
      <c r="D59" s="19" t="str">
        <f>AktQuartKurz&amp;" "&amp;AktJahr</f>
        <v>Q1 2018</v>
      </c>
      <c r="E59" s="301" t="str">
        <f>AktQuartKurz&amp;" "&amp;(AktJahr-1)</f>
        <v>Q1 2017</v>
      </c>
      <c r="F59" s="20" t="str">
        <f>D59</f>
        <v>Q1 2018</v>
      </c>
      <c r="G59" s="301" t="str">
        <f>E59</f>
        <v>Q1 2017</v>
      </c>
      <c r="H59" s="20" t="str">
        <f>D59</f>
        <v>Q1 2018</v>
      </c>
      <c r="I59" s="301" t="str">
        <f>E59</f>
        <v>Q1 2017</v>
      </c>
      <c r="J59"/>
    </row>
    <row r="60" spans="1:10" s="7" customFormat="1" ht="15" customHeight="1">
      <c r="A60" s="174">
        <v>3</v>
      </c>
      <c r="B60" s="320" t="s">
        <v>76</v>
      </c>
      <c r="C60" s="21" t="str">
        <f>"("&amp;Einheit_Waehrung&amp;")"</f>
        <v>(Mio. €)</v>
      </c>
      <c r="D60" s="146">
        <v>0</v>
      </c>
      <c r="E60" s="302">
        <v>0</v>
      </c>
      <c r="F60" s="146">
        <v>0</v>
      </c>
      <c r="G60" s="302">
        <v>0</v>
      </c>
      <c r="H60" s="146">
        <v>0</v>
      </c>
      <c r="I60" s="302">
        <v>0</v>
      </c>
      <c r="J60"/>
    </row>
    <row r="61" spans="1:10" s="7" customFormat="1" ht="15" customHeight="1">
      <c r="A61" s="174">
        <v>3</v>
      </c>
      <c r="B61" s="28" t="s">
        <v>28</v>
      </c>
      <c r="C61" s="29" t="str">
        <f>C60</f>
        <v>(Mio. €)</v>
      </c>
      <c r="D61" s="149">
        <v>0</v>
      </c>
      <c r="E61" s="305">
        <v>0</v>
      </c>
      <c r="F61" s="149">
        <v>0</v>
      </c>
      <c r="G61" s="305">
        <v>0</v>
      </c>
      <c r="H61" s="149">
        <v>0</v>
      </c>
      <c r="I61" s="305">
        <v>0</v>
      </c>
      <c r="J61"/>
    </row>
    <row r="62" spans="1:10" s="7" customFormat="1" ht="15" customHeight="1">
      <c r="A62" s="174">
        <v>3</v>
      </c>
      <c r="B62" s="321" t="s">
        <v>58</v>
      </c>
      <c r="C62" s="22" t="str">
        <f>C60</f>
        <v>(Mio. €)</v>
      </c>
      <c r="D62" s="146">
        <v>0</v>
      </c>
      <c r="E62" s="302">
        <v>0</v>
      </c>
      <c r="F62" s="146">
        <v>0</v>
      </c>
      <c r="G62" s="302">
        <v>0</v>
      </c>
      <c r="H62" s="146">
        <v>0</v>
      </c>
      <c r="I62" s="302">
        <v>0</v>
      </c>
      <c r="J62"/>
    </row>
    <row r="63" spans="1:9" s="7" customFormat="1" ht="15" customHeight="1">
      <c r="A63" s="174">
        <v>3</v>
      </c>
      <c r="B63" s="28" t="s">
        <v>28</v>
      </c>
      <c r="C63" s="144" t="str">
        <f>C60</f>
        <v>(Mio. €)</v>
      </c>
      <c r="D63" s="149">
        <v>0</v>
      </c>
      <c r="E63" s="305">
        <v>0</v>
      </c>
      <c r="F63" s="149">
        <v>0</v>
      </c>
      <c r="G63" s="305">
        <v>0</v>
      </c>
      <c r="H63" s="149">
        <v>0</v>
      </c>
      <c r="I63" s="305">
        <v>0</v>
      </c>
    </row>
    <row r="64" spans="1:9" s="7" customFormat="1" ht="15" customHeight="1">
      <c r="A64" s="174">
        <v>3</v>
      </c>
      <c r="B64" s="321" t="s">
        <v>59</v>
      </c>
      <c r="C64" s="22" t="str">
        <f>C60</f>
        <v>(Mio. €)</v>
      </c>
      <c r="D64" s="146">
        <f aca="true" t="shared" si="6" ref="D64:I64">ROUND(D62-D60,1)</f>
        <v>0</v>
      </c>
      <c r="E64" s="302">
        <f t="shared" si="6"/>
        <v>0</v>
      </c>
      <c r="F64" s="146">
        <f t="shared" si="6"/>
        <v>0</v>
      </c>
      <c r="G64" s="302">
        <f t="shared" si="6"/>
        <v>0</v>
      </c>
      <c r="H64" s="146">
        <f t="shared" si="6"/>
        <v>0</v>
      </c>
      <c r="I64" s="302">
        <f t="shared" si="6"/>
        <v>0</v>
      </c>
    </row>
    <row r="65" spans="1:9" ht="15" customHeight="1">
      <c r="A65" s="174">
        <v>3</v>
      </c>
      <c r="B65" s="359" t="s">
        <v>68</v>
      </c>
      <c r="C65" s="359">
        <v>0</v>
      </c>
      <c r="D65" s="149">
        <f aca="true" t="shared" si="7" ref="D65:I65">IF(D60=0,0,ROUND(100*D64/D60,1))</f>
        <v>0</v>
      </c>
      <c r="E65" s="305">
        <f t="shared" si="7"/>
        <v>0</v>
      </c>
      <c r="F65" s="149">
        <f t="shared" si="7"/>
        <v>0</v>
      </c>
      <c r="G65" s="305">
        <f t="shared" si="7"/>
        <v>0</v>
      </c>
      <c r="H65" s="149">
        <f t="shared" si="7"/>
        <v>0</v>
      </c>
      <c r="I65" s="305">
        <f t="shared" si="7"/>
        <v>0</v>
      </c>
    </row>
    <row r="66" spans="1:10" s="7" customFormat="1" ht="12" customHeight="1" hidden="1">
      <c r="A66" s="172"/>
      <c r="B66" s="139"/>
      <c r="C66" s="141"/>
      <c r="D66" s="142"/>
      <c r="E66" s="142"/>
      <c r="F66" s="142"/>
      <c r="G66" s="142"/>
      <c r="H66" s="142"/>
      <c r="I66" s="142"/>
      <c r="J66" s="143"/>
    </row>
    <row r="67" spans="1:10" s="7" customFormat="1" ht="30" customHeight="1" hidden="1">
      <c r="A67" s="172"/>
      <c r="B67" s="280" t="s">
        <v>194</v>
      </c>
      <c r="C67" s="180" t="str">
        <f>C60</f>
        <v>(Mio. €)</v>
      </c>
      <c r="D67" s="181">
        <v>0</v>
      </c>
      <c r="E67" s="236">
        <v>0</v>
      </c>
      <c r="F67" s="181">
        <v>0</v>
      </c>
      <c r="G67" s="236">
        <v>0</v>
      </c>
      <c r="H67" s="267"/>
      <c r="I67" s="268"/>
      <c r="J67" s="143"/>
    </row>
    <row r="68" spans="1:10" s="7" customFormat="1" ht="15" customHeight="1" hidden="1">
      <c r="A68" s="174">
        <v>0</v>
      </c>
      <c r="B68" s="359" t="s">
        <v>68</v>
      </c>
      <c r="C68" s="359"/>
      <c r="D68" s="149">
        <f>IF(D60=0,0,ROUND(100*D67/D60,1))</f>
        <v>0</v>
      </c>
      <c r="E68" s="150">
        <f>IF(E60=0,0,ROUND(100*E67/E60,1))</f>
        <v>0</v>
      </c>
      <c r="F68" s="149">
        <f>IF(F60=0,0,ROUND(100*F67/F60,1))</f>
        <v>0</v>
      </c>
      <c r="G68" s="151">
        <f>IF(G60=0,0,ROUND(100*G67/G60,1))</f>
        <v>0</v>
      </c>
      <c r="H68" s="269"/>
      <c r="I68" s="270"/>
      <c r="J68"/>
    </row>
    <row r="69" spans="2:9" ht="12" customHeight="1">
      <c r="B69" s="139" t="str">
        <f>FnRwbBerF</f>
        <v>* -</v>
      </c>
      <c r="C69" s="12"/>
      <c r="D69" s="13"/>
      <c r="E69" s="12"/>
      <c r="F69" s="12"/>
      <c r="I69" s="138"/>
    </row>
    <row r="70" spans="2:9" ht="6" customHeight="1">
      <c r="B70" s="139"/>
      <c r="C70" s="12"/>
      <c r="D70" s="13"/>
      <c r="E70" s="12"/>
      <c r="F70" s="12"/>
      <c r="I70" s="138"/>
    </row>
    <row r="71" spans="1:2" s="266" customFormat="1" ht="12" customHeight="1">
      <c r="A71" s="264"/>
      <c r="B71" s="265">
        <f>IF(INT(AktJahrMonat)&gt;=201612,"","Hinweis für alle Datenblätter: Vorjahreswerte werden erst für Reports ab Q1 2017 ausgewiesen.")</f>
      </c>
    </row>
    <row r="72" ht="6" customHeight="1">
      <c r="B72" s="100"/>
    </row>
  </sheetData>
  <sheetProtection/>
  <mergeCells count="20">
    <mergeCell ref="B68:C68"/>
    <mergeCell ref="B65:C65"/>
    <mergeCell ref="B39:C39"/>
    <mergeCell ref="B52:C52"/>
    <mergeCell ref="H45:I45"/>
    <mergeCell ref="D45:E45"/>
    <mergeCell ref="D58:E58"/>
    <mergeCell ref="F58:G58"/>
    <mergeCell ref="H58:I58"/>
    <mergeCell ref="F45:G45"/>
    <mergeCell ref="B29:C29"/>
    <mergeCell ref="B42:C42"/>
    <mergeCell ref="B55:C55"/>
    <mergeCell ref="D19:E19"/>
    <mergeCell ref="F19:G19"/>
    <mergeCell ref="H19:I19"/>
    <mergeCell ref="B26:C26"/>
    <mergeCell ref="D32:E32"/>
    <mergeCell ref="F32:G32"/>
    <mergeCell ref="H32:I32"/>
  </mergeCells>
  <printOptions/>
  <pageMargins left="0.984251968503937" right="0.3937007874015748" top="0.4724409448818898" bottom="0.4724409448818898" header="0.31496062992125984" footer="0.31496062992125984"/>
  <pageSetup horizontalDpi="600" verticalDpi="600" orientation="portrait" paperSize="9" scale="72" r:id="rId2"/>
  <headerFooter alignWithMargins="0">
    <oddFooter>&amp;L&amp;8 &amp;C&amp;8 &amp;R&amp;8Seite &amp;P</oddFooter>
  </headerFooter>
  <drawing r:id="rId1"/>
</worksheet>
</file>

<file path=xl/worksheets/sheet10.xml><?xml version="1.0" encoding="utf-8"?>
<worksheet xmlns="http://schemas.openxmlformats.org/spreadsheetml/2006/main" xmlns:r="http://schemas.openxmlformats.org/officeDocument/2006/relationships">
  <sheetPr codeName="Tabelle9"/>
  <dimension ref="B2:H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s>
  <sheetData>
    <row r="1" ht="4.5" customHeight="1"/>
    <row r="2" spans="3:8" ht="12.75">
      <c r="C2" s="230" t="s">
        <v>275</v>
      </c>
      <c r="D2" s="230"/>
      <c r="E2" s="230"/>
      <c r="F2" s="230"/>
      <c r="G2" s="217"/>
      <c r="H2" s="217"/>
    </row>
    <row r="3" spans="3:8" ht="12.75">
      <c r="C3" s="218"/>
      <c r="D3" s="219"/>
      <c r="E3" s="219"/>
      <c r="F3" s="217"/>
      <c r="G3" s="217"/>
      <c r="H3" s="217"/>
    </row>
    <row r="4" spans="3:8" ht="12.75">
      <c r="C4" s="333" t="s">
        <v>276</v>
      </c>
      <c r="D4" s="219"/>
      <c r="E4" s="219"/>
      <c r="F4" s="217"/>
      <c r="G4" s="217"/>
      <c r="H4" s="217"/>
    </row>
    <row r="5" spans="3:8" ht="15" customHeight="1">
      <c r="C5" s="333" t="str">
        <f>UebInstitutQuartal</f>
        <v>1. Quartal 2018</v>
      </c>
      <c r="D5" s="217"/>
      <c r="E5" s="217"/>
      <c r="F5" s="217"/>
      <c r="G5" s="217"/>
      <c r="H5" s="217"/>
    </row>
    <row r="6" spans="3:8" ht="12.75">
      <c r="C6" s="217"/>
      <c r="D6" s="217"/>
      <c r="E6" s="217"/>
      <c r="F6" s="217"/>
      <c r="G6" s="217"/>
      <c r="H6" s="217"/>
    </row>
    <row r="7" spans="3:8" ht="15">
      <c r="C7" s="220"/>
      <c r="D7" s="221"/>
      <c r="E7" s="345" t="s">
        <v>277</v>
      </c>
      <c r="F7" s="346"/>
      <c r="G7" s="346"/>
      <c r="H7" s="347"/>
    </row>
    <row r="8" spans="3:8" ht="12.75">
      <c r="C8" s="221"/>
      <c r="D8" s="221"/>
      <c r="E8" s="222" t="s">
        <v>16</v>
      </c>
      <c r="F8" s="223" t="s">
        <v>24</v>
      </c>
      <c r="G8" s="224"/>
      <c r="H8" s="225"/>
    </row>
    <row r="9" spans="3:8" ht="12.75" customHeight="1">
      <c r="C9" s="221"/>
      <c r="D9" s="221"/>
      <c r="E9" s="226"/>
      <c r="F9" s="389" t="s">
        <v>278</v>
      </c>
      <c r="G9" s="392" t="s">
        <v>279</v>
      </c>
      <c r="H9" s="396"/>
    </row>
    <row r="10" spans="3:8" ht="12.75">
      <c r="C10" s="221"/>
      <c r="D10" s="221"/>
      <c r="E10" s="226"/>
      <c r="F10" s="390"/>
      <c r="G10" s="394" t="s">
        <v>129</v>
      </c>
      <c r="H10" s="318" t="s">
        <v>24</v>
      </c>
    </row>
    <row r="11" spans="3:8" ht="39.75" customHeight="1">
      <c r="C11" s="227"/>
      <c r="D11" s="227"/>
      <c r="E11" s="228"/>
      <c r="F11" s="391"/>
      <c r="G11" s="395"/>
      <c r="H11" s="281" t="s">
        <v>222</v>
      </c>
    </row>
    <row r="12" spans="2:8" ht="12.75">
      <c r="B12" s="232"/>
      <c r="C12" s="231" t="s">
        <v>20</v>
      </c>
      <c r="D12" s="235" t="str">
        <f>AktQuartal</f>
        <v>1. Quartal</v>
      </c>
      <c r="E12" s="198" t="str">
        <f>Einheit_Waehrung</f>
        <v>Mio. €</v>
      </c>
      <c r="F12" s="81" t="str">
        <f>E12</f>
        <v>Mio. €</v>
      </c>
      <c r="G12" s="81" t="str">
        <f>E12</f>
        <v>Mio. €</v>
      </c>
      <c r="H12" s="199" t="str">
        <f>E12</f>
        <v>Mio. €</v>
      </c>
    </row>
    <row r="13" spans="2:8" ht="12.75">
      <c r="B13" s="233" t="s">
        <v>81</v>
      </c>
      <c r="C13" s="62" t="s">
        <v>19</v>
      </c>
      <c r="D13" s="39" t="str">
        <f>"Jahr "&amp;AktJahr</f>
        <v>Jahr 2018</v>
      </c>
      <c r="E13" s="189">
        <v>0</v>
      </c>
      <c r="F13" s="165">
        <v>0</v>
      </c>
      <c r="G13" s="165">
        <v>0</v>
      </c>
      <c r="H13" s="190">
        <v>0</v>
      </c>
    </row>
    <row r="14" spans="2:8" s="143" customFormat="1" ht="12.75">
      <c r="B14" s="233"/>
      <c r="C14" s="46"/>
      <c r="D14" s="46" t="str">
        <f>"Jahr "&amp;(AktJahr-1)</f>
        <v>Jahr 2017</v>
      </c>
      <c r="E14" s="191">
        <v>0</v>
      </c>
      <c r="F14" s="169">
        <v>0</v>
      </c>
      <c r="G14" s="169">
        <v>0</v>
      </c>
      <c r="H14" s="192">
        <v>0</v>
      </c>
    </row>
    <row r="15" spans="2:8" ht="12.75">
      <c r="B15" s="233" t="s">
        <v>82</v>
      </c>
      <c r="C15" s="62" t="s">
        <v>80</v>
      </c>
      <c r="D15" s="39" t="str">
        <f>$D$13</f>
        <v>Jahr 2018</v>
      </c>
      <c r="E15" s="189">
        <v>0</v>
      </c>
      <c r="F15" s="165">
        <v>0</v>
      </c>
      <c r="G15" s="165">
        <v>0</v>
      </c>
      <c r="H15" s="190">
        <v>0</v>
      </c>
    </row>
    <row r="16" spans="2:8" s="143" customFormat="1" ht="12.75">
      <c r="B16" s="233"/>
      <c r="C16" s="46"/>
      <c r="D16" s="46" t="str">
        <f>$D$14</f>
        <v>Jahr 2017</v>
      </c>
      <c r="E16" s="191">
        <v>0</v>
      </c>
      <c r="F16" s="169">
        <v>0</v>
      </c>
      <c r="G16" s="169">
        <v>0</v>
      </c>
      <c r="H16" s="192">
        <v>0</v>
      </c>
    </row>
    <row r="17" spans="2:8" ht="12.75">
      <c r="B17" s="234" t="s">
        <v>93</v>
      </c>
      <c r="C17" s="62" t="s">
        <v>5</v>
      </c>
      <c r="D17" s="39" t="str">
        <f>$D$13</f>
        <v>Jahr 2018</v>
      </c>
      <c r="E17" s="189">
        <v>0</v>
      </c>
      <c r="F17" s="165">
        <v>0</v>
      </c>
      <c r="G17" s="165">
        <v>0</v>
      </c>
      <c r="H17" s="190">
        <v>0</v>
      </c>
    </row>
    <row r="18" spans="2:8" s="143" customFormat="1" ht="12.75">
      <c r="B18" s="233"/>
      <c r="C18" s="46"/>
      <c r="D18" s="46" t="str">
        <f>$D$14</f>
        <v>Jahr 2017</v>
      </c>
      <c r="E18" s="191">
        <v>0</v>
      </c>
      <c r="F18" s="169">
        <v>0</v>
      </c>
      <c r="G18" s="169">
        <v>0</v>
      </c>
      <c r="H18" s="192">
        <v>0</v>
      </c>
    </row>
    <row r="19" spans="2:8" ht="12.75">
      <c r="B19" s="234" t="s">
        <v>99</v>
      </c>
      <c r="C19" s="62" t="s">
        <v>6</v>
      </c>
      <c r="D19" s="39" t="str">
        <f>$D$13</f>
        <v>Jahr 2018</v>
      </c>
      <c r="E19" s="189">
        <v>0</v>
      </c>
      <c r="F19" s="165">
        <v>0</v>
      </c>
      <c r="G19" s="165">
        <v>0</v>
      </c>
      <c r="H19" s="190">
        <v>0</v>
      </c>
    </row>
    <row r="20" spans="2:8" s="143" customFormat="1" ht="12.75">
      <c r="B20" s="233"/>
      <c r="C20" s="46"/>
      <c r="D20" s="46" t="str">
        <f>$D$14</f>
        <v>Jahr 2017</v>
      </c>
      <c r="E20" s="191">
        <v>0</v>
      </c>
      <c r="F20" s="169">
        <v>0</v>
      </c>
      <c r="G20" s="169">
        <v>0</v>
      </c>
      <c r="H20" s="192">
        <v>0</v>
      </c>
    </row>
    <row r="21" spans="2:8" ht="12.75">
      <c r="B21" s="234" t="s">
        <v>100</v>
      </c>
      <c r="C21" s="62" t="s">
        <v>7</v>
      </c>
      <c r="D21" s="39" t="str">
        <f>$D$13</f>
        <v>Jahr 2018</v>
      </c>
      <c r="E21" s="189">
        <v>0</v>
      </c>
      <c r="F21" s="165">
        <v>0</v>
      </c>
      <c r="G21" s="165">
        <v>0</v>
      </c>
      <c r="H21" s="190">
        <v>0</v>
      </c>
    </row>
    <row r="22" spans="2:8" s="143" customFormat="1" ht="12.75">
      <c r="B22" s="233"/>
      <c r="C22" s="46"/>
      <c r="D22" s="46" t="str">
        <f>$D$14</f>
        <v>Jahr 2017</v>
      </c>
      <c r="E22" s="191">
        <v>0</v>
      </c>
      <c r="F22" s="169">
        <v>0</v>
      </c>
      <c r="G22" s="169">
        <v>0</v>
      </c>
      <c r="H22" s="192">
        <v>0</v>
      </c>
    </row>
    <row r="23" spans="2:8" ht="12.75">
      <c r="B23" s="234" t="s">
        <v>101</v>
      </c>
      <c r="C23" s="62" t="s">
        <v>8</v>
      </c>
      <c r="D23" s="39" t="str">
        <f>$D$13</f>
        <v>Jahr 2018</v>
      </c>
      <c r="E23" s="189">
        <v>0</v>
      </c>
      <c r="F23" s="165">
        <v>0</v>
      </c>
      <c r="G23" s="165">
        <v>0</v>
      </c>
      <c r="H23" s="190">
        <v>0</v>
      </c>
    </row>
    <row r="24" spans="2:8" s="143" customFormat="1" ht="12.75">
      <c r="B24" s="233"/>
      <c r="C24" s="46"/>
      <c r="D24" s="46" t="str">
        <f>$D$14</f>
        <v>Jahr 2017</v>
      </c>
      <c r="E24" s="191">
        <v>0</v>
      </c>
      <c r="F24" s="169">
        <v>0</v>
      </c>
      <c r="G24" s="169">
        <v>0</v>
      </c>
      <c r="H24" s="192">
        <v>0</v>
      </c>
    </row>
    <row r="25" spans="2:8" ht="12.75">
      <c r="B25" s="234" t="s">
        <v>83</v>
      </c>
      <c r="C25" s="62" t="s">
        <v>9</v>
      </c>
      <c r="D25" s="39" t="str">
        <f>$D$13</f>
        <v>Jahr 2018</v>
      </c>
      <c r="E25" s="189">
        <v>0</v>
      </c>
      <c r="F25" s="165">
        <v>0</v>
      </c>
      <c r="G25" s="165">
        <v>0</v>
      </c>
      <c r="H25" s="190">
        <v>0</v>
      </c>
    </row>
    <row r="26" spans="2:8" s="143" customFormat="1" ht="12.75">
      <c r="B26" s="233"/>
      <c r="C26" s="46"/>
      <c r="D26" s="46" t="str">
        <f>$D$14</f>
        <v>Jahr 2017</v>
      </c>
      <c r="E26" s="191">
        <v>0</v>
      </c>
      <c r="F26" s="169">
        <v>0</v>
      </c>
      <c r="G26" s="169">
        <v>0</v>
      </c>
      <c r="H26" s="192">
        <v>0</v>
      </c>
    </row>
    <row r="27" spans="2:8" ht="12.75">
      <c r="B27" s="233" t="s">
        <v>84</v>
      </c>
      <c r="C27" s="62" t="s">
        <v>10</v>
      </c>
      <c r="D27" s="39" t="str">
        <f>$D$13</f>
        <v>Jahr 2018</v>
      </c>
      <c r="E27" s="189">
        <v>0</v>
      </c>
      <c r="F27" s="165">
        <v>0</v>
      </c>
      <c r="G27" s="165">
        <v>0</v>
      </c>
      <c r="H27" s="190">
        <v>0</v>
      </c>
    </row>
    <row r="28" spans="2:8" s="143" customFormat="1" ht="12.75">
      <c r="B28" s="233"/>
      <c r="C28" s="46"/>
      <c r="D28" s="46" t="str">
        <f>$D$14</f>
        <v>Jahr 2017</v>
      </c>
      <c r="E28" s="191">
        <v>0</v>
      </c>
      <c r="F28" s="169">
        <v>0</v>
      </c>
      <c r="G28" s="169">
        <v>0</v>
      </c>
      <c r="H28" s="192">
        <v>0</v>
      </c>
    </row>
    <row r="29" spans="2:8" ht="12.75">
      <c r="B29" s="233" t="s">
        <v>94</v>
      </c>
      <c r="C29" s="62" t="s">
        <v>11</v>
      </c>
      <c r="D29" s="39" t="str">
        <f>$D$13</f>
        <v>Jahr 2018</v>
      </c>
      <c r="E29" s="189">
        <v>0</v>
      </c>
      <c r="F29" s="165">
        <v>0</v>
      </c>
      <c r="G29" s="165">
        <v>0</v>
      </c>
      <c r="H29" s="190">
        <v>0</v>
      </c>
    </row>
    <row r="30" spans="2:8" s="143" customFormat="1" ht="12.75">
      <c r="B30" s="233"/>
      <c r="C30" s="46"/>
      <c r="D30" s="46" t="str">
        <f>$D$14</f>
        <v>Jahr 2017</v>
      </c>
      <c r="E30" s="191">
        <v>0</v>
      </c>
      <c r="F30" s="169">
        <v>0</v>
      </c>
      <c r="G30" s="169">
        <v>0</v>
      </c>
      <c r="H30" s="192">
        <v>0</v>
      </c>
    </row>
    <row r="31" spans="2:8" ht="12.75">
      <c r="B31" s="233" t="s">
        <v>85</v>
      </c>
      <c r="C31" s="62" t="s">
        <v>12</v>
      </c>
      <c r="D31" s="39" t="str">
        <f>$D$13</f>
        <v>Jahr 2018</v>
      </c>
      <c r="E31" s="189">
        <v>0</v>
      </c>
      <c r="F31" s="165">
        <v>0</v>
      </c>
      <c r="G31" s="165">
        <v>0</v>
      </c>
      <c r="H31" s="190">
        <v>0</v>
      </c>
    </row>
    <row r="32" spans="2:8" s="143" customFormat="1" ht="12.75">
      <c r="B32" s="233"/>
      <c r="C32" s="46"/>
      <c r="D32" s="46" t="str">
        <f>$D$14</f>
        <v>Jahr 2017</v>
      </c>
      <c r="E32" s="191">
        <v>0</v>
      </c>
      <c r="F32" s="169">
        <v>0</v>
      </c>
      <c r="G32" s="169">
        <v>0</v>
      </c>
      <c r="H32" s="192">
        <v>0</v>
      </c>
    </row>
    <row r="33" spans="2:8" ht="12.75">
      <c r="B33" s="233" t="s">
        <v>86</v>
      </c>
      <c r="C33" s="62" t="s">
        <v>13</v>
      </c>
      <c r="D33" s="39" t="str">
        <f>$D$13</f>
        <v>Jahr 2018</v>
      </c>
      <c r="E33" s="189">
        <v>0</v>
      </c>
      <c r="F33" s="165">
        <v>0</v>
      </c>
      <c r="G33" s="165">
        <v>0</v>
      </c>
      <c r="H33" s="190">
        <v>0</v>
      </c>
    </row>
    <row r="34" spans="2:8" s="143" customFormat="1" ht="12.75">
      <c r="B34" s="233"/>
      <c r="C34" s="46"/>
      <c r="D34" s="46" t="str">
        <f>$D$14</f>
        <v>Jahr 2017</v>
      </c>
      <c r="E34" s="191">
        <v>0</v>
      </c>
      <c r="F34" s="169">
        <v>0</v>
      </c>
      <c r="G34" s="169">
        <v>0</v>
      </c>
      <c r="H34" s="192">
        <v>0</v>
      </c>
    </row>
    <row r="35" spans="2:8" ht="12.75">
      <c r="B35" s="233" t="s">
        <v>95</v>
      </c>
      <c r="C35" s="62" t="s">
        <v>31</v>
      </c>
      <c r="D35" s="39" t="str">
        <f>$D$13</f>
        <v>Jahr 2018</v>
      </c>
      <c r="E35" s="189">
        <v>0</v>
      </c>
      <c r="F35" s="165">
        <v>0</v>
      </c>
      <c r="G35" s="165">
        <v>0</v>
      </c>
      <c r="H35" s="190">
        <v>0</v>
      </c>
    </row>
    <row r="36" spans="2:8" s="143" customFormat="1" ht="12.75">
      <c r="B36" s="233"/>
      <c r="C36" s="46"/>
      <c r="D36" s="46" t="str">
        <f>$D$14</f>
        <v>Jahr 2017</v>
      </c>
      <c r="E36" s="191">
        <v>0</v>
      </c>
      <c r="F36" s="169">
        <v>0</v>
      </c>
      <c r="G36" s="169">
        <v>0</v>
      </c>
      <c r="H36" s="192">
        <v>0</v>
      </c>
    </row>
    <row r="37" spans="2:8" ht="12.75">
      <c r="B37" s="233" t="s">
        <v>102</v>
      </c>
      <c r="C37" s="62" t="s">
        <v>32</v>
      </c>
      <c r="D37" s="39" t="str">
        <f>$D$13</f>
        <v>Jahr 2018</v>
      </c>
      <c r="E37" s="189">
        <v>0</v>
      </c>
      <c r="F37" s="165">
        <v>0</v>
      </c>
      <c r="G37" s="165">
        <v>0</v>
      </c>
      <c r="H37" s="190">
        <v>0</v>
      </c>
    </row>
    <row r="38" spans="2:8" s="143" customFormat="1" ht="12.75">
      <c r="B38" s="233"/>
      <c r="C38" s="46"/>
      <c r="D38" s="46" t="str">
        <f>$D$14</f>
        <v>Jahr 2017</v>
      </c>
      <c r="E38" s="191">
        <v>0</v>
      </c>
      <c r="F38" s="169">
        <v>0</v>
      </c>
      <c r="G38" s="169">
        <v>0</v>
      </c>
      <c r="H38" s="192">
        <v>0</v>
      </c>
    </row>
    <row r="39" spans="2:8" ht="12.75">
      <c r="B39" s="233" t="s">
        <v>103</v>
      </c>
      <c r="C39" s="62" t="s">
        <v>33</v>
      </c>
      <c r="D39" s="39" t="str">
        <f>$D$13</f>
        <v>Jahr 2018</v>
      </c>
      <c r="E39" s="189">
        <v>0</v>
      </c>
      <c r="F39" s="165">
        <v>0</v>
      </c>
      <c r="G39" s="165">
        <v>0</v>
      </c>
      <c r="H39" s="190">
        <v>0</v>
      </c>
    </row>
    <row r="40" spans="2:8" s="143" customFormat="1" ht="12.75">
      <c r="B40" s="233"/>
      <c r="C40" s="46"/>
      <c r="D40" s="46" t="str">
        <f>$D$14</f>
        <v>Jahr 2017</v>
      </c>
      <c r="E40" s="191">
        <v>0</v>
      </c>
      <c r="F40" s="169">
        <v>0</v>
      </c>
      <c r="G40" s="169">
        <v>0</v>
      </c>
      <c r="H40" s="192">
        <v>0</v>
      </c>
    </row>
    <row r="41" spans="2:8" ht="12.75">
      <c r="B41" s="233" t="s">
        <v>104</v>
      </c>
      <c r="C41" s="62" t="s">
        <v>34</v>
      </c>
      <c r="D41" s="39" t="str">
        <f>$D$13</f>
        <v>Jahr 2018</v>
      </c>
      <c r="E41" s="189">
        <v>0</v>
      </c>
      <c r="F41" s="165">
        <v>0</v>
      </c>
      <c r="G41" s="165">
        <v>0</v>
      </c>
      <c r="H41" s="190">
        <v>0</v>
      </c>
    </row>
    <row r="42" spans="2:8" s="143" customFormat="1" ht="12.75">
      <c r="B42" s="233"/>
      <c r="C42" s="46"/>
      <c r="D42" s="46" t="str">
        <f>$D$14</f>
        <v>Jahr 2017</v>
      </c>
      <c r="E42" s="191">
        <v>0</v>
      </c>
      <c r="F42" s="169">
        <v>0</v>
      </c>
      <c r="G42" s="169">
        <v>0</v>
      </c>
      <c r="H42" s="192">
        <v>0</v>
      </c>
    </row>
    <row r="43" spans="2:8" ht="12.75">
      <c r="B43" s="233" t="s">
        <v>96</v>
      </c>
      <c r="C43" s="62" t="s">
        <v>35</v>
      </c>
      <c r="D43" s="39" t="str">
        <f>$D$13</f>
        <v>Jahr 2018</v>
      </c>
      <c r="E43" s="189">
        <v>0</v>
      </c>
      <c r="F43" s="165">
        <v>0</v>
      </c>
      <c r="G43" s="165">
        <v>0</v>
      </c>
      <c r="H43" s="190">
        <v>0</v>
      </c>
    </row>
    <row r="44" spans="2:8" s="143" customFormat="1" ht="12.75">
      <c r="B44" s="233"/>
      <c r="C44" s="46"/>
      <c r="D44" s="46" t="str">
        <f>$D$14</f>
        <v>Jahr 2017</v>
      </c>
      <c r="E44" s="191">
        <v>0</v>
      </c>
      <c r="F44" s="169">
        <v>0</v>
      </c>
      <c r="G44" s="169">
        <v>0</v>
      </c>
      <c r="H44" s="192">
        <v>0</v>
      </c>
    </row>
    <row r="45" spans="2:8" ht="12.75">
      <c r="B45" s="233" t="s">
        <v>88</v>
      </c>
      <c r="C45" s="62" t="s">
        <v>36</v>
      </c>
      <c r="D45" s="39" t="str">
        <f>$D$13</f>
        <v>Jahr 2018</v>
      </c>
      <c r="E45" s="189">
        <v>0</v>
      </c>
      <c r="F45" s="165">
        <v>0</v>
      </c>
      <c r="G45" s="165">
        <v>0</v>
      </c>
      <c r="H45" s="190">
        <v>0</v>
      </c>
    </row>
    <row r="46" spans="2:8" s="143" customFormat="1" ht="12.75">
      <c r="B46" s="233"/>
      <c r="C46" s="46"/>
      <c r="D46" s="46" t="str">
        <f>$D$14</f>
        <v>Jahr 2017</v>
      </c>
      <c r="E46" s="191">
        <v>0</v>
      </c>
      <c r="F46" s="169">
        <v>0</v>
      </c>
      <c r="G46" s="169">
        <v>0</v>
      </c>
      <c r="H46" s="192">
        <v>0</v>
      </c>
    </row>
    <row r="47" spans="2:8" ht="12.75">
      <c r="B47" s="233" t="s">
        <v>105</v>
      </c>
      <c r="C47" s="62" t="s">
        <v>37</v>
      </c>
      <c r="D47" s="39" t="str">
        <f>$D$13</f>
        <v>Jahr 2018</v>
      </c>
      <c r="E47" s="189">
        <v>0</v>
      </c>
      <c r="F47" s="165">
        <v>0</v>
      </c>
      <c r="G47" s="165">
        <v>0</v>
      </c>
      <c r="H47" s="190">
        <v>0</v>
      </c>
    </row>
    <row r="48" spans="2:8" s="143" customFormat="1" ht="12.75">
      <c r="B48" s="233"/>
      <c r="C48" s="46"/>
      <c r="D48" s="46" t="str">
        <f>$D$14</f>
        <v>Jahr 2017</v>
      </c>
      <c r="E48" s="191">
        <v>0</v>
      </c>
      <c r="F48" s="169">
        <v>0</v>
      </c>
      <c r="G48" s="169">
        <v>0</v>
      </c>
      <c r="H48" s="192">
        <v>0</v>
      </c>
    </row>
    <row r="49" spans="2:8" ht="12.75">
      <c r="B49" s="233" t="s">
        <v>106</v>
      </c>
      <c r="C49" s="62" t="s">
        <v>38</v>
      </c>
      <c r="D49" s="39" t="str">
        <f>$D$13</f>
        <v>Jahr 2018</v>
      </c>
      <c r="E49" s="189">
        <v>0</v>
      </c>
      <c r="F49" s="165">
        <v>0</v>
      </c>
      <c r="G49" s="165">
        <v>0</v>
      </c>
      <c r="H49" s="190">
        <v>0</v>
      </c>
    </row>
    <row r="50" spans="2:8" s="143" customFormat="1" ht="12.75">
      <c r="B50" s="233"/>
      <c r="C50" s="46"/>
      <c r="D50" s="46" t="str">
        <f>$D$14</f>
        <v>Jahr 2017</v>
      </c>
      <c r="E50" s="191">
        <v>0</v>
      </c>
      <c r="F50" s="169">
        <v>0</v>
      </c>
      <c r="G50" s="169">
        <v>0</v>
      </c>
      <c r="H50" s="192">
        <v>0</v>
      </c>
    </row>
    <row r="51" spans="2:8" ht="12.75">
      <c r="B51" s="233" t="s">
        <v>97</v>
      </c>
      <c r="C51" s="62" t="s">
        <v>39</v>
      </c>
      <c r="D51" s="39" t="str">
        <f>$D$13</f>
        <v>Jahr 2018</v>
      </c>
      <c r="E51" s="189">
        <v>0</v>
      </c>
      <c r="F51" s="165">
        <v>0</v>
      </c>
      <c r="G51" s="165">
        <v>0</v>
      </c>
      <c r="H51" s="190">
        <v>0</v>
      </c>
    </row>
    <row r="52" spans="2:8" s="143" customFormat="1" ht="12.75">
      <c r="B52" s="233"/>
      <c r="C52" s="46"/>
      <c r="D52" s="46" t="str">
        <f>$D$14</f>
        <v>Jahr 2017</v>
      </c>
      <c r="E52" s="191">
        <v>0</v>
      </c>
      <c r="F52" s="169">
        <v>0</v>
      </c>
      <c r="G52" s="169">
        <v>0</v>
      </c>
      <c r="H52" s="192">
        <v>0</v>
      </c>
    </row>
    <row r="53" spans="2:8" ht="12.75">
      <c r="B53" s="233" t="s">
        <v>107</v>
      </c>
      <c r="C53" s="62" t="s">
        <v>40</v>
      </c>
      <c r="D53" s="39" t="str">
        <f>$D$13</f>
        <v>Jahr 2018</v>
      </c>
      <c r="E53" s="189">
        <v>0</v>
      </c>
      <c r="F53" s="165">
        <v>0</v>
      </c>
      <c r="G53" s="165">
        <v>0</v>
      </c>
      <c r="H53" s="190">
        <v>0</v>
      </c>
    </row>
    <row r="54" spans="2:8" s="143" customFormat="1" ht="12.75">
      <c r="B54" s="233"/>
      <c r="C54" s="46"/>
      <c r="D54" s="46" t="str">
        <f>$D$14</f>
        <v>Jahr 2017</v>
      </c>
      <c r="E54" s="191">
        <v>0</v>
      </c>
      <c r="F54" s="169">
        <v>0</v>
      </c>
      <c r="G54" s="169">
        <v>0</v>
      </c>
      <c r="H54" s="192">
        <v>0</v>
      </c>
    </row>
    <row r="55" spans="2:8" ht="12.75">
      <c r="B55" s="233" t="s">
        <v>108</v>
      </c>
      <c r="C55" s="62" t="s">
        <v>41</v>
      </c>
      <c r="D55" s="39" t="str">
        <f>$D$13</f>
        <v>Jahr 2018</v>
      </c>
      <c r="E55" s="189">
        <v>0</v>
      </c>
      <c r="F55" s="165">
        <v>0</v>
      </c>
      <c r="G55" s="165">
        <v>0</v>
      </c>
      <c r="H55" s="190">
        <v>0</v>
      </c>
    </row>
    <row r="56" spans="2:8" s="143" customFormat="1" ht="12.75">
      <c r="B56" s="233"/>
      <c r="C56" s="46"/>
      <c r="D56" s="46" t="str">
        <f>$D$14</f>
        <v>Jahr 2017</v>
      </c>
      <c r="E56" s="191">
        <v>0</v>
      </c>
      <c r="F56" s="169">
        <v>0</v>
      </c>
      <c r="G56" s="169">
        <v>0</v>
      </c>
      <c r="H56" s="192">
        <v>0</v>
      </c>
    </row>
    <row r="57" spans="2:8" ht="12.75">
      <c r="B57" s="233" t="s">
        <v>109</v>
      </c>
      <c r="C57" s="62" t="s">
        <v>42</v>
      </c>
      <c r="D57" s="39" t="str">
        <f>$D$13</f>
        <v>Jahr 2018</v>
      </c>
      <c r="E57" s="189">
        <v>0</v>
      </c>
      <c r="F57" s="165">
        <v>0</v>
      </c>
      <c r="G57" s="165">
        <v>0</v>
      </c>
      <c r="H57" s="190">
        <v>0</v>
      </c>
    </row>
    <row r="58" spans="2:8" s="143" customFormat="1" ht="12.75">
      <c r="B58" s="233"/>
      <c r="C58" s="46"/>
      <c r="D58" s="46" t="str">
        <f>$D$14</f>
        <v>Jahr 2017</v>
      </c>
      <c r="E58" s="191">
        <v>0</v>
      </c>
      <c r="F58" s="169">
        <v>0</v>
      </c>
      <c r="G58" s="169">
        <v>0</v>
      </c>
      <c r="H58" s="192">
        <v>0</v>
      </c>
    </row>
    <row r="59" spans="2:8" ht="12.75">
      <c r="B59" s="233" t="s">
        <v>110</v>
      </c>
      <c r="C59" s="62" t="s">
        <v>43</v>
      </c>
      <c r="D59" s="39" t="str">
        <f>$D$13</f>
        <v>Jahr 2018</v>
      </c>
      <c r="E59" s="189">
        <v>0</v>
      </c>
      <c r="F59" s="165">
        <v>0</v>
      </c>
      <c r="G59" s="165">
        <v>0</v>
      </c>
      <c r="H59" s="190">
        <v>0</v>
      </c>
    </row>
    <row r="60" spans="2:8" s="143" customFormat="1" ht="12.75">
      <c r="B60" s="233"/>
      <c r="C60" s="46"/>
      <c r="D60" s="46" t="str">
        <f>$D$14</f>
        <v>Jahr 2017</v>
      </c>
      <c r="E60" s="191">
        <v>0</v>
      </c>
      <c r="F60" s="169">
        <v>0</v>
      </c>
      <c r="G60" s="169">
        <v>0</v>
      </c>
      <c r="H60" s="192">
        <v>0</v>
      </c>
    </row>
    <row r="61" spans="2:8" ht="12.75">
      <c r="B61" s="233" t="s">
        <v>91</v>
      </c>
      <c r="C61" s="62" t="s">
        <v>44</v>
      </c>
      <c r="D61" s="39" t="str">
        <f>$D$13</f>
        <v>Jahr 2018</v>
      </c>
      <c r="E61" s="189">
        <v>0</v>
      </c>
      <c r="F61" s="165">
        <v>0</v>
      </c>
      <c r="G61" s="165">
        <v>0</v>
      </c>
      <c r="H61" s="190">
        <v>0</v>
      </c>
    </row>
    <row r="62" spans="2:8" s="143" customFormat="1" ht="12.75">
      <c r="B62" s="233"/>
      <c r="C62" s="46"/>
      <c r="D62" s="46" t="str">
        <f>$D$14</f>
        <v>Jahr 2017</v>
      </c>
      <c r="E62" s="191">
        <v>0</v>
      </c>
      <c r="F62" s="169">
        <v>0</v>
      </c>
      <c r="G62" s="169">
        <v>0</v>
      </c>
      <c r="H62" s="192">
        <v>0</v>
      </c>
    </row>
    <row r="63" spans="2:8" ht="12.75">
      <c r="B63" s="233" t="s">
        <v>111</v>
      </c>
      <c r="C63" s="62" t="s">
        <v>45</v>
      </c>
      <c r="D63" s="39" t="str">
        <f>$D$13</f>
        <v>Jahr 2018</v>
      </c>
      <c r="E63" s="189">
        <v>0</v>
      </c>
      <c r="F63" s="165">
        <v>0</v>
      </c>
      <c r="G63" s="165">
        <v>0</v>
      </c>
      <c r="H63" s="190">
        <v>0</v>
      </c>
    </row>
    <row r="64" spans="2:8" s="143" customFormat="1" ht="12.75">
      <c r="B64" s="233"/>
      <c r="C64" s="46"/>
      <c r="D64" s="46" t="str">
        <f>$D$14</f>
        <v>Jahr 2017</v>
      </c>
      <c r="E64" s="191">
        <v>0</v>
      </c>
      <c r="F64" s="169">
        <v>0</v>
      </c>
      <c r="G64" s="169">
        <v>0</v>
      </c>
      <c r="H64" s="192">
        <v>0</v>
      </c>
    </row>
    <row r="65" spans="2:8" ht="12.75">
      <c r="B65" s="233" t="s">
        <v>112</v>
      </c>
      <c r="C65" s="62" t="s">
        <v>46</v>
      </c>
      <c r="D65" s="39" t="str">
        <f>$D$13</f>
        <v>Jahr 2018</v>
      </c>
      <c r="E65" s="189">
        <v>0</v>
      </c>
      <c r="F65" s="165">
        <v>0</v>
      </c>
      <c r="G65" s="165">
        <v>0</v>
      </c>
      <c r="H65" s="190">
        <v>0</v>
      </c>
    </row>
    <row r="66" spans="2:8" s="143" customFormat="1" ht="12.75">
      <c r="B66" s="233"/>
      <c r="C66" s="46"/>
      <c r="D66" s="46" t="str">
        <f>$D$14</f>
        <v>Jahr 2017</v>
      </c>
      <c r="E66" s="191">
        <v>0</v>
      </c>
      <c r="F66" s="169">
        <v>0</v>
      </c>
      <c r="G66" s="169">
        <v>0</v>
      </c>
      <c r="H66" s="192">
        <v>0</v>
      </c>
    </row>
    <row r="67" spans="2:8" ht="12.75">
      <c r="B67" s="233" t="s">
        <v>98</v>
      </c>
      <c r="C67" s="62" t="s">
        <v>47</v>
      </c>
      <c r="D67" s="39" t="str">
        <f>$D$13</f>
        <v>Jahr 2018</v>
      </c>
      <c r="E67" s="189">
        <v>0</v>
      </c>
      <c r="F67" s="165">
        <v>0</v>
      </c>
      <c r="G67" s="165">
        <v>0</v>
      </c>
      <c r="H67" s="190">
        <v>0</v>
      </c>
    </row>
    <row r="68" spans="2:8" s="143" customFormat="1" ht="12.75">
      <c r="B68" s="233"/>
      <c r="C68" s="46"/>
      <c r="D68" s="46" t="str">
        <f>$D$14</f>
        <v>Jahr 2017</v>
      </c>
      <c r="E68" s="191">
        <v>0</v>
      </c>
      <c r="F68" s="169">
        <v>0</v>
      </c>
      <c r="G68" s="169">
        <v>0</v>
      </c>
      <c r="H68" s="192">
        <v>0</v>
      </c>
    </row>
    <row r="69" spans="2:8" ht="12.75">
      <c r="B69" s="233" t="s">
        <v>113</v>
      </c>
      <c r="C69" s="62" t="s">
        <v>48</v>
      </c>
      <c r="D69" s="39" t="str">
        <f>$D$13</f>
        <v>Jahr 2018</v>
      </c>
      <c r="E69" s="189">
        <v>0</v>
      </c>
      <c r="F69" s="165">
        <v>0</v>
      </c>
      <c r="G69" s="165">
        <v>0</v>
      </c>
      <c r="H69" s="190">
        <v>0</v>
      </c>
    </row>
    <row r="70" spans="2:8" s="143" customFormat="1" ht="12.75">
      <c r="B70" s="233"/>
      <c r="C70" s="46"/>
      <c r="D70" s="46" t="str">
        <f>$D$14</f>
        <v>Jahr 2017</v>
      </c>
      <c r="E70" s="191">
        <v>0</v>
      </c>
      <c r="F70" s="169">
        <v>0</v>
      </c>
      <c r="G70" s="169">
        <v>0</v>
      </c>
      <c r="H70" s="192">
        <v>0</v>
      </c>
    </row>
    <row r="71" spans="2:8" ht="12.75">
      <c r="B71" s="233" t="s">
        <v>114</v>
      </c>
      <c r="C71" s="62" t="s">
        <v>49</v>
      </c>
      <c r="D71" s="39" t="str">
        <f>$D$13</f>
        <v>Jahr 2018</v>
      </c>
      <c r="E71" s="189">
        <v>0</v>
      </c>
      <c r="F71" s="165">
        <v>0</v>
      </c>
      <c r="G71" s="165">
        <v>0</v>
      </c>
      <c r="H71" s="190">
        <v>0</v>
      </c>
    </row>
    <row r="72" spans="2:8" s="143" customFormat="1" ht="12.75">
      <c r="B72" s="233"/>
      <c r="C72" s="46"/>
      <c r="D72" s="46" t="str">
        <f>$D$14</f>
        <v>Jahr 2017</v>
      </c>
      <c r="E72" s="191">
        <v>0</v>
      </c>
      <c r="F72" s="169">
        <v>0</v>
      </c>
      <c r="G72" s="169">
        <v>0</v>
      </c>
      <c r="H72" s="192">
        <v>0</v>
      </c>
    </row>
    <row r="73" spans="2:8" ht="12.75">
      <c r="B73" s="233" t="s">
        <v>89</v>
      </c>
      <c r="C73" s="62" t="s">
        <v>50</v>
      </c>
      <c r="D73" s="39" t="str">
        <f>$D$13</f>
        <v>Jahr 2018</v>
      </c>
      <c r="E73" s="189">
        <v>0</v>
      </c>
      <c r="F73" s="165">
        <v>0</v>
      </c>
      <c r="G73" s="165">
        <v>0</v>
      </c>
      <c r="H73" s="190">
        <v>0</v>
      </c>
    </row>
    <row r="74" spans="2:8" s="143" customFormat="1" ht="12.75">
      <c r="B74" s="233"/>
      <c r="C74" s="46"/>
      <c r="D74" s="46" t="str">
        <f>$D$14</f>
        <v>Jahr 2017</v>
      </c>
      <c r="E74" s="191">
        <v>0</v>
      </c>
      <c r="F74" s="169">
        <v>0</v>
      </c>
      <c r="G74" s="169">
        <v>0</v>
      </c>
      <c r="H74" s="192">
        <v>0</v>
      </c>
    </row>
    <row r="75" spans="2:8" ht="12.75">
      <c r="B75" s="233" t="s">
        <v>90</v>
      </c>
      <c r="C75" s="62" t="s">
        <v>51</v>
      </c>
      <c r="D75" s="39" t="str">
        <f>$D$13</f>
        <v>Jahr 2018</v>
      </c>
      <c r="E75" s="189">
        <v>0</v>
      </c>
      <c r="F75" s="165">
        <v>0</v>
      </c>
      <c r="G75" s="165">
        <v>0</v>
      </c>
      <c r="H75" s="190">
        <v>0</v>
      </c>
    </row>
    <row r="76" spans="2:8" s="143" customFormat="1" ht="12.75">
      <c r="B76" s="233"/>
      <c r="C76" s="46"/>
      <c r="D76" s="46" t="str">
        <f>$D$14</f>
        <v>Jahr 2017</v>
      </c>
      <c r="E76" s="191">
        <v>0</v>
      </c>
      <c r="F76" s="169">
        <v>0</v>
      </c>
      <c r="G76" s="169">
        <v>0</v>
      </c>
      <c r="H76" s="192">
        <v>0</v>
      </c>
    </row>
    <row r="77" spans="2:8" ht="12.75">
      <c r="B77" s="233" t="s">
        <v>115</v>
      </c>
      <c r="C77" s="62" t="s">
        <v>69</v>
      </c>
      <c r="D77" s="39" t="str">
        <f>$D$13</f>
        <v>Jahr 2018</v>
      </c>
      <c r="E77" s="189">
        <v>0</v>
      </c>
      <c r="F77" s="165">
        <v>0</v>
      </c>
      <c r="G77" s="165">
        <v>0</v>
      </c>
      <c r="H77" s="190">
        <v>0</v>
      </c>
    </row>
    <row r="78" spans="2:8" s="143" customFormat="1" ht="12.75">
      <c r="B78" s="233"/>
      <c r="C78" s="46"/>
      <c r="D78" s="46" t="str">
        <f>$D$14</f>
        <v>Jahr 2017</v>
      </c>
      <c r="E78" s="191">
        <v>0</v>
      </c>
      <c r="F78" s="169">
        <v>0</v>
      </c>
      <c r="G78" s="169">
        <v>0</v>
      </c>
      <c r="H78" s="192">
        <v>0</v>
      </c>
    </row>
    <row r="79" spans="2:8" ht="12.75">
      <c r="B79" s="233" t="s">
        <v>87</v>
      </c>
      <c r="C79" s="62" t="s">
        <v>70</v>
      </c>
      <c r="D79" s="39" t="str">
        <f>$D$13</f>
        <v>Jahr 2018</v>
      </c>
      <c r="E79" s="189">
        <v>0</v>
      </c>
      <c r="F79" s="165">
        <v>0</v>
      </c>
      <c r="G79" s="165">
        <v>0</v>
      </c>
      <c r="H79" s="190">
        <v>0</v>
      </c>
    </row>
    <row r="80" spans="2:8" s="143" customFormat="1" ht="12.75">
      <c r="B80" s="233"/>
      <c r="C80" s="46"/>
      <c r="D80" s="46" t="str">
        <f>$D$14</f>
        <v>Jahr 2017</v>
      </c>
      <c r="E80" s="191">
        <v>0</v>
      </c>
      <c r="F80" s="169">
        <v>0</v>
      </c>
      <c r="G80" s="169">
        <v>0</v>
      </c>
      <c r="H80" s="192">
        <v>0</v>
      </c>
    </row>
    <row r="81" spans="2:8" ht="12.75">
      <c r="B81" s="233" t="s">
        <v>92</v>
      </c>
      <c r="C81" s="62" t="s">
        <v>71</v>
      </c>
      <c r="D81" s="39" t="str">
        <f>$D$13</f>
        <v>Jahr 2018</v>
      </c>
      <c r="E81" s="189">
        <v>0</v>
      </c>
      <c r="F81" s="165">
        <v>0</v>
      </c>
      <c r="G81" s="165">
        <v>0</v>
      </c>
      <c r="H81" s="190">
        <v>0</v>
      </c>
    </row>
    <row r="82" spans="2:8" s="143" customFormat="1" ht="12.75">
      <c r="B82" s="233"/>
      <c r="C82" s="46"/>
      <c r="D82" s="46" t="str">
        <f>$D$14</f>
        <v>Jahr 2017</v>
      </c>
      <c r="E82" s="191">
        <v>0</v>
      </c>
      <c r="F82" s="169">
        <v>0</v>
      </c>
      <c r="G82" s="169">
        <v>0</v>
      </c>
      <c r="H82" s="192">
        <v>0</v>
      </c>
    </row>
    <row r="83" spans="2:8" ht="12.75">
      <c r="B83" s="233" t="s">
        <v>116</v>
      </c>
      <c r="C83" s="62" t="s">
        <v>72</v>
      </c>
      <c r="D83" s="39" t="str">
        <f>$D$13</f>
        <v>Jahr 2018</v>
      </c>
      <c r="E83" s="189">
        <v>0</v>
      </c>
      <c r="F83" s="165">
        <v>0</v>
      </c>
      <c r="G83" s="165">
        <v>0</v>
      </c>
      <c r="H83" s="190">
        <v>0</v>
      </c>
    </row>
    <row r="84" spans="2:8" s="143" customFormat="1" ht="12.75">
      <c r="B84" s="233"/>
      <c r="C84" s="46"/>
      <c r="D84" s="46" t="str">
        <f>$D$14</f>
        <v>Jahr 2017</v>
      </c>
      <c r="E84" s="191">
        <v>0</v>
      </c>
      <c r="F84" s="169">
        <v>0</v>
      </c>
      <c r="G84" s="169">
        <v>0</v>
      </c>
      <c r="H84" s="192">
        <v>0</v>
      </c>
    </row>
    <row r="85" spans="2:8" ht="12.75">
      <c r="B85" s="233" t="s">
        <v>117</v>
      </c>
      <c r="C85" s="62" t="s">
        <v>73</v>
      </c>
      <c r="D85" s="39" t="str">
        <f>$D$13</f>
        <v>Jahr 2018</v>
      </c>
      <c r="E85" s="189">
        <v>0</v>
      </c>
      <c r="F85" s="165">
        <v>0</v>
      </c>
      <c r="G85" s="165">
        <v>0</v>
      </c>
      <c r="H85" s="190">
        <v>0</v>
      </c>
    </row>
    <row r="86" spans="2:8" s="143" customFormat="1" ht="12.75">
      <c r="B86" s="233"/>
      <c r="C86" s="46"/>
      <c r="D86" s="46" t="str">
        <f>$D$14</f>
        <v>Jahr 2017</v>
      </c>
      <c r="E86" s="191">
        <v>0</v>
      </c>
      <c r="F86" s="169">
        <v>0</v>
      </c>
      <c r="G86" s="169">
        <v>0</v>
      </c>
      <c r="H86" s="192">
        <v>0</v>
      </c>
    </row>
    <row r="87" spans="2:8" ht="12.75">
      <c r="B87" s="233" t="s">
        <v>118</v>
      </c>
      <c r="C87" s="62" t="s">
        <v>74</v>
      </c>
      <c r="D87" s="39" t="str">
        <f>$D$13</f>
        <v>Jahr 2018</v>
      </c>
      <c r="E87" s="189">
        <v>0</v>
      </c>
      <c r="F87" s="165">
        <v>0</v>
      </c>
      <c r="G87" s="165">
        <v>0</v>
      </c>
      <c r="H87" s="190">
        <v>0</v>
      </c>
    </row>
    <row r="88" spans="2:8" s="143" customFormat="1" ht="12.75">
      <c r="B88" s="253"/>
      <c r="C88" s="254"/>
      <c r="D88" s="254" t="str">
        <f>$D$14</f>
        <v>Jahr 2017</v>
      </c>
      <c r="E88" s="193">
        <v>0</v>
      </c>
      <c r="F88" s="194">
        <v>0</v>
      </c>
      <c r="G88" s="194">
        <v>0</v>
      </c>
      <c r="H88" s="195">
        <v>0</v>
      </c>
    </row>
    <row r="89" spans="3:8"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48"/>
    </row>
    <row r="90" ht="6" customHeight="1"/>
  </sheetData>
  <sheetProtection/>
  <mergeCells count="3">
    <mergeCell ref="F9:F11"/>
    <mergeCell ref="G9:H9"/>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1.xml><?xml version="1.0" encoding="utf-8"?>
<worksheet xmlns="http://schemas.openxmlformats.org/spreadsheetml/2006/main" xmlns:r="http://schemas.openxmlformats.org/officeDocument/2006/relationships">
  <sheetPr codeName="Tabelle10"/>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281</v>
      </c>
      <c r="F7" s="346"/>
      <c r="G7" s="346"/>
      <c r="H7" s="346"/>
      <c r="I7" s="347"/>
    </row>
    <row r="8" spans="3:9" ht="12.75">
      <c r="C8" s="221"/>
      <c r="D8" s="221"/>
      <c r="E8" s="222" t="s">
        <v>16</v>
      </c>
      <c r="F8" s="223" t="s">
        <v>24</v>
      </c>
      <c r="G8" s="224"/>
      <c r="H8" s="224"/>
      <c r="I8" s="225"/>
    </row>
    <row r="9" spans="3:9" ht="12.75">
      <c r="C9" s="221"/>
      <c r="D9" s="221"/>
      <c r="E9" s="226"/>
      <c r="F9" s="389" t="s">
        <v>282</v>
      </c>
      <c r="G9" s="392" t="s">
        <v>283</v>
      </c>
      <c r="H9" s="393"/>
      <c r="I9" s="389" t="s">
        <v>284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2.xml><?xml version="1.0" encoding="utf-8"?>
<worksheet xmlns="http://schemas.openxmlformats.org/spreadsheetml/2006/main" xmlns:r="http://schemas.openxmlformats.org/officeDocument/2006/relationships">
  <sheetPr codeName="Tabelle11"/>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285</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286</v>
      </c>
      <c r="F7" s="346"/>
      <c r="G7" s="346"/>
      <c r="H7" s="346"/>
      <c r="I7" s="347"/>
    </row>
    <row r="8" spans="3:9" ht="12.75">
      <c r="C8" s="221"/>
      <c r="D8" s="221"/>
      <c r="E8" s="222" t="s">
        <v>16</v>
      </c>
      <c r="F8" s="223" t="s">
        <v>24</v>
      </c>
      <c r="G8" s="224"/>
      <c r="H8" s="224"/>
      <c r="I8" s="225"/>
    </row>
    <row r="9" spans="3:9" ht="12.75">
      <c r="C9" s="221"/>
      <c r="D9" s="221"/>
      <c r="E9" s="226"/>
      <c r="F9" s="389" t="s">
        <v>287</v>
      </c>
      <c r="G9" s="392" t="s">
        <v>288</v>
      </c>
      <c r="H9" s="393"/>
      <c r="I9" s="389" t="s">
        <v>289</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0</v>
      </c>
      <c r="F13" s="165">
        <v>0</v>
      </c>
      <c r="G13" s="165">
        <v>0</v>
      </c>
      <c r="H13" s="165">
        <v>0</v>
      </c>
      <c r="I13" s="190">
        <v>0</v>
      </c>
    </row>
    <row r="14" spans="2:9" s="143" customFormat="1" ht="12.75">
      <c r="B14" s="233"/>
      <c r="C14" s="46"/>
      <c r="D14" s="46" t="str">
        <f>"Jahr "&amp;(AktJahr-1)</f>
        <v>Jahr 2017</v>
      </c>
      <c r="E14" s="191">
        <v>0</v>
      </c>
      <c r="F14" s="169">
        <v>0</v>
      </c>
      <c r="G14" s="169">
        <v>0</v>
      </c>
      <c r="H14" s="169">
        <v>0</v>
      </c>
      <c r="I14" s="192">
        <v>0</v>
      </c>
    </row>
    <row r="15" spans="2:9" ht="12.75">
      <c r="B15" s="233" t="s">
        <v>82</v>
      </c>
      <c r="C15" s="62" t="s">
        <v>80</v>
      </c>
      <c r="D15" s="39" t="str">
        <f>$D$13</f>
        <v>Jahr 2018</v>
      </c>
      <c r="E15" s="189">
        <v>0</v>
      </c>
      <c r="F15" s="165">
        <v>0</v>
      </c>
      <c r="G15" s="165">
        <v>0</v>
      </c>
      <c r="H15" s="165">
        <v>0</v>
      </c>
      <c r="I15" s="190">
        <v>0</v>
      </c>
    </row>
    <row r="16" spans="2:9" s="143" customFormat="1" ht="12.75">
      <c r="B16" s="233"/>
      <c r="C16" s="46"/>
      <c r="D16" s="46" t="str">
        <f>$D$14</f>
        <v>Jahr 2017</v>
      </c>
      <c r="E16" s="191">
        <v>0</v>
      </c>
      <c r="F16" s="169">
        <v>0</v>
      </c>
      <c r="G16" s="169">
        <v>0</v>
      </c>
      <c r="H16" s="169">
        <v>0</v>
      </c>
      <c r="I16" s="192">
        <v>0</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xl/worksheets/sheet13.xml><?xml version="1.0" encoding="utf-8"?>
<worksheet xmlns="http://schemas.openxmlformats.org/spreadsheetml/2006/main" xmlns:r="http://schemas.openxmlformats.org/officeDocument/2006/relationships">
  <sheetPr codeName="Tabelle13"/>
  <dimension ref="A2:E107"/>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5.8515625" style="0" customWidth="1"/>
    <col min="3" max="3" width="9.57421875" style="0" customWidth="1"/>
    <col min="4" max="5" width="12.7109375" style="0" customWidth="1"/>
    <col min="6" max="6" width="0.85546875" style="0" customWidth="1"/>
  </cols>
  <sheetData>
    <row r="1" ht="4.5" customHeight="1"/>
    <row r="2" ht="12.75">
      <c r="B2" s="219" t="s">
        <v>259</v>
      </c>
    </row>
    <row r="3" ht="8.25" customHeight="1">
      <c r="B3" s="219"/>
    </row>
    <row r="4" ht="12.75">
      <c r="B4" s="319" t="s">
        <v>215</v>
      </c>
    </row>
    <row r="5" ht="12.75">
      <c r="B5" s="319" t="str">
        <f>UebInstitutQuartal</f>
        <v>1. Quartal 2018</v>
      </c>
    </row>
    <row r="6" ht="24.75" customHeight="1">
      <c r="B6" s="200"/>
    </row>
    <row r="7" spans="1:5" ht="24.75" customHeight="1">
      <c r="A7" s="271">
        <v>0</v>
      </c>
      <c r="B7" s="348" t="s">
        <v>57</v>
      </c>
      <c r="C7" s="349"/>
      <c r="D7" s="349"/>
      <c r="E7" s="349"/>
    </row>
    <row r="8" spans="1:5" ht="13.5" thickBot="1">
      <c r="A8" s="271">
        <v>0</v>
      </c>
      <c r="B8" s="201"/>
      <c r="C8" s="202"/>
      <c r="D8" s="203" t="str">
        <f>AktQuartKurz&amp;" "&amp;AktJahr</f>
        <v>Q1 2018</v>
      </c>
      <c r="E8" s="204" t="str">
        <f>AktQuartKurz&amp;" "&amp;(AktJahr-1)</f>
        <v>Q1 2017</v>
      </c>
    </row>
    <row r="9" spans="1:5" ht="15.75" customHeight="1">
      <c r="A9" s="271">
        <v>0</v>
      </c>
      <c r="B9" s="353" t="s">
        <v>204</v>
      </c>
      <c r="C9" s="205" t="s">
        <v>205</v>
      </c>
      <c r="D9" s="206">
        <v>592.5</v>
      </c>
      <c r="E9" s="207">
        <v>507.5</v>
      </c>
    </row>
    <row r="10" spans="1:5" s="276" customFormat="1" ht="19.5" customHeight="1" thickBot="1">
      <c r="A10" s="274">
        <v>0</v>
      </c>
      <c r="B10" s="275" t="s">
        <v>206</v>
      </c>
      <c r="C10" s="208" t="s">
        <v>207</v>
      </c>
      <c r="D10" s="315">
        <v>100</v>
      </c>
      <c r="E10" s="316">
        <v>100</v>
      </c>
    </row>
    <row r="11" spans="1:5" ht="7.5" customHeight="1" thickBot="1">
      <c r="A11" s="271">
        <v>0</v>
      </c>
      <c r="B11" s="350"/>
      <c r="C11" s="351"/>
      <c r="D11" s="351"/>
      <c r="E11" s="352"/>
    </row>
    <row r="12" spans="1:5" ht="15.75" customHeight="1">
      <c r="A12" s="271">
        <v>0</v>
      </c>
      <c r="B12" s="354" t="s">
        <v>58</v>
      </c>
      <c r="C12" s="209" t="s">
        <v>205</v>
      </c>
      <c r="D12" s="206">
        <v>776.4</v>
      </c>
      <c r="E12" s="207">
        <v>594</v>
      </c>
    </row>
    <row r="13" spans="1:5" ht="30" customHeight="1">
      <c r="A13" s="271">
        <v>0</v>
      </c>
      <c r="B13" s="277" t="s">
        <v>214</v>
      </c>
      <c r="C13" s="211" t="s">
        <v>205</v>
      </c>
      <c r="D13" s="212">
        <v>0</v>
      </c>
      <c r="E13" s="213">
        <v>0</v>
      </c>
    </row>
    <row r="14" spans="1:5" ht="30" customHeight="1">
      <c r="A14" s="271">
        <v>0</v>
      </c>
      <c r="B14" s="277" t="s">
        <v>233</v>
      </c>
      <c r="C14" s="214" t="s">
        <v>205</v>
      </c>
      <c r="D14" s="212">
        <v>0</v>
      </c>
      <c r="E14" s="213">
        <v>0</v>
      </c>
    </row>
    <row r="15" spans="1:5" ht="30" customHeight="1">
      <c r="A15" s="271">
        <v>0</v>
      </c>
      <c r="B15" s="277" t="s">
        <v>239</v>
      </c>
      <c r="C15" s="214" t="s">
        <v>205</v>
      </c>
      <c r="D15" s="212">
        <v>0</v>
      </c>
      <c r="E15" s="213">
        <v>0</v>
      </c>
    </row>
    <row r="16" spans="1:5" s="276" customFormat="1" ht="19.5" customHeight="1">
      <c r="A16" s="274">
        <v>0</v>
      </c>
      <c r="B16" s="277" t="s">
        <v>208</v>
      </c>
      <c r="C16" s="214" t="s">
        <v>207</v>
      </c>
      <c r="D16" s="212">
        <v>96.2</v>
      </c>
      <c r="E16" s="213">
        <v>95.99</v>
      </c>
    </row>
    <row r="17" spans="1:5" ht="12.75" customHeight="1">
      <c r="A17" s="271">
        <v>0</v>
      </c>
      <c r="B17" s="397" t="s">
        <v>231</v>
      </c>
      <c r="C17" s="211" t="s">
        <v>224</v>
      </c>
      <c r="D17" s="212">
        <v>0</v>
      </c>
      <c r="E17" s="213">
        <v>0</v>
      </c>
    </row>
    <row r="18" spans="1:5" ht="12.75">
      <c r="A18" s="271">
        <v>0</v>
      </c>
      <c r="B18" s="398"/>
      <c r="C18" s="214" t="s">
        <v>211</v>
      </c>
      <c r="D18" s="212">
        <v>0</v>
      </c>
      <c r="E18" s="213">
        <v>0</v>
      </c>
    </row>
    <row r="19" spans="1:5" ht="12.75">
      <c r="A19" s="271">
        <v>0</v>
      </c>
      <c r="B19" s="398"/>
      <c r="C19" s="214" t="s">
        <v>225</v>
      </c>
      <c r="D19" s="212">
        <v>0</v>
      </c>
      <c r="E19" s="213">
        <v>0</v>
      </c>
    </row>
    <row r="20" spans="1:5" ht="12.75">
      <c r="A20" s="271"/>
      <c r="B20" s="398"/>
      <c r="C20" s="214" t="s">
        <v>226</v>
      </c>
      <c r="D20" s="212">
        <v>0</v>
      </c>
      <c r="E20" s="213">
        <v>0</v>
      </c>
    </row>
    <row r="21" spans="1:5" ht="12.75">
      <c r="A21" s="271"/>
      <c r="B21" s="398"/>
      <c r="C21" s="214" t="s">
        <v>210</v>
      </c>
      <c r="D21" s="212">
        <v>0</v>
      </c>
      <c r="E21" s="213">
        <v>0</v>
      </c>
    </row>
    <row r="22" spans="1:5" ht="12.75">
      <c r="A22" s="271"/>
      <c r="B22" s="398"/>
      <c r="C22" s="214" t="s">
        <v>227</v>
      </c>
      <c r="D22" s="212">
        <v>0</v>
      </c>
      <c r="E22" s="213">
        <v>0</v>
      </c>
    </row>
    <row r="23" spans="1:5" ht="12.75">
      <c r="A23" s="271"/>
      <c r="B23" s="398"/>
      <c r="C23" s="214" t="s">
        <v>228</v>
      </c>
      <c r="D23" s="212">
        <v>0</v>
      </c>
      <c r="E23" s="213">
        <v>0</v>
      </c>
    </row>
    <row r="24" spans="1:5" ht="12.75">
      <c r="A24" s="271"/>
      <c r="B24" s="398"/>
      <c r="C24" s="214" t="s">
        <v>229</v>
      </c>
      <c r="D24" s="212">
        <v>0</v>
      </c>
      <c r="E24" s="213">
        <v>0</v>
      </c>
    </row>
    <row r="25" spans="1:5" ht="12.75">
      <c r="A25" s="271"/>
      <c r="B25" s="398"/>
      <c r="C25" s="214" t="s">
        <v>230</v>
      </c>
      <c r="D25" s="212">
        <v>0</v>
      </c>
      <c r="E25" s="213">
        <v>0</v>
      </c>
    </row>
    <row r="26" spans="1:5" ht="12.75">
      <c r="A26" s="271"/>
      <c r="B26" s="398"/>
      <c r="C26" s="214" t="s">
        <v>209</v>
      </c>
      <c r="D26" s="212">
        <v>0</v>
      </c>
      <c r="E26" s="213">
        <v>0</v>
      </c>
    </row>
    <row r="27" spans="1:5" ht="12.75">
      <c r="A27" s="271">
        <v>0</v>
      </c>
      <c r="B27" s="252"/>
      <c r="C27" s="214" t="s">
        <v>660</v>
      </c>
      <c r="D27" s="212">
        <v>0</v>
      </c>
      <c r="E27" s="213">
        <v>0</v>
      </c>
    </row>
    <row r="28" spans="1:5" ht="30" customHeight="1">
      <c r="A28" s="271">
        <v>0</v>
      </c>
      <c r="B28" s="278" t="s">
        <v>223</v>
      </c>
      <c r="C28" s="214" t="s">
        <v>212</v>
      </c>
      <c r="D28" s="212">
        <v>3.92</v>
      </c>
      <c r="E28" s="213">
        <v>3.6</v>
      </c>
    </row>
    <row r="29" spans="1:5" ht="19.5" customHeight="1">
      <c r="A29" s="271">
        <v>0</v>
      </c>
      <c r="B29" s="278" t="s">
        <v>260</v>
      </c>
      <c r="C29" s="214" t="s">
        <v>207</v>
      </c>
      <c r="D29" s="212">
        <v>56.62</v>
      </c>
      <c r="E29" s="213">
        <v>56.69</v>
      </c>
    </row>
    <row r="30" spans="1:5" ht="19.5" customHeight="1" thickBot="1">
      <c r="A30" s="271">
        <v>0</v>
      </c>
      <c r="B30" s="279" t="s">
        <v>213</v>
      </c>
      <c r="C30" s="208" t="s">
        <v>207</v>
      </c>
      <c r="D30" s="238">
        <v>0</v>
      </c>
      <c r="E30" s="239">
        <v>0</v>
      </c>
    </row>
    <row r="31" spans="2:5" ht="30" customHeight="1">
      <c r="B31" s="400" t="s">
        <v>261</v>
      </c>
      <c r="C31" s="400"/>
      <c r="D31" s="400"/>
      <c r="E31" s="400"/>
    </row>
    <row r="32" spans="1:5" ht="24.75" customHeight="1">
      <c r="A32" s="271">
        <v>1</v>
      </c>
      <c r="B32" s="348" t="s">
        <v>26</v>
      </c>
      <c r="C32" s="349"/>
      <c r="D32" s="349"/>
      <c r="E32" s="349"/>
    </row>
    <row r="33" spans="1:5" ht="13.5" thickBot="1">
      <c r="A33" s="271">
        <v>1</v>
      </c>
      <c r="B33" s="201"/>
      <c r="C33" s="202"/>
      <c r="D33" s="203" t="str">
        <f>AktQuartKurz&amp;" "&amp;AktJahr</f>
        <v>Q1 2018</v>
      </c>
      <c r="E33" s="204" t="str">
        <f>AktQuartKurz&amp;" "&amp;(AktJahr-1)</f>
        <v>Q1 2017</v>
      </c>
    </row>
    <row r="34" spans="1:5" ht="15.75" customHeight="1">
      <c r="A34" s="271">
        <v>1</v>
      </c>
      <c r="B34" s="353" t="s">
        <v>204</v>
      </c>
      <c r="C34" s="248" t="s">
        <v>205</v>
      </c>
      <c r="D34" s="249">
        <v>0</v>
      </c>
      <c r="E34" s="250">
        <v>0</v>
      </c>
    </row>
    <row r="35" spans="1:5" ht="19.5" customHeight="1" thickBot="1">
      <c r="A35" s="271">
        <v>1</v>
      </c>
      <c r="B35" s="275" t="s">
        <v>206</v>
      </c>
      <c r="C35" s="208" t="s">
        <v>207</v>
      </c>
      <c r="D35" s="315">
        <v>0</v>
      </c>
      <c r="E35" s="316">
        <v>0</v>
      </c>
    </row>
    <row r="36" spans="1:5" ht="7.5" customHeight="1" thickBot="1">
      <c r="A36" s="271">
        <v>1</v>
      </c>
      <c r="B36" s="350"/>
      <c r="C36" s="351"/>
      <c r="D36" s="351"/>
      <c r="E36" s="352"/>
    </row>
    <row r="37" spans="1:5" ht="15.75" customHeight="1">
      <c r="A37" s="271">
        <v>1</v>
      </c>
      <c r="B37" s="354" t="s">
        <v>58</v>
      </c>
      <c r="C37" s="216" t="s">
        <v>205</v>
      </c>
      <c r="D37" s="249">
        <v>0</v>
      </c>
      <c r="E37" s="250">
        <v>0</v>
      </c>
    </row>
    <row r="38" spans="1:5" ht="15.75" customHeight="1" hidden="1">
      <c r="A38" s="271">
        <v>1</v>
      </c>
      <c r="B38" s="246"/>
      <c r="C38" s="211" t="s">
        <v>205</v>
      </c>
      <c r="D38" s="251">
        <v>0</v>
      </c>
      <c r="E38" s="215">
        <v>0</v>
      </c>
    </row>
    <row r="39" spans="1:5" ht="30" customHeight="1">
      <c r="A39" s="271">
        <v>1</v>
      </c>
      <c r="B39" s="277" t="s">
        <v>234</v>
      </c>
      <c r="C39" s="214" t="s">
        <v>205</v>
      </c>
      <c r="D39" s="212">
        <v>0</v>
      </c>
      <c r="E39" s="213">
        <v>0</v>
      </c>
    </row>
    <row r="40" spans="1:5" ht="12.75" hidden="1">
      <c r="A40" s="271">
        <v>1</v>
      </c>
      <c r="B40" s="210"/>
      <c r="C40" s="214" t="s">
        <v>205</v>
      </c>
      <c r="D40" s="212">
        <v>0</v>
      </c>
      <c r="E40" s="213">
        <v>0</v>
      </c>
    </row>
    <row r="41" spans="1:5" ht="19.5" customHeight="1">
      <c r="A41" s="271">
        <v>1</v>
      </c>
      <c r="B41" s="278" t="s">
        <v>208</v>
      </c>
      <c r="C41" s="214" t="s">
        <v>207</v>
      </c>
      <c r="D41" s="212">
        <v>0</v>
      </c>
      <c r="E41" s="213">
        <v>0</v>
      </c>
    </row>
    <row r="42" spans="1:5" ht="12.75" customHeight="1">
      <c r="A42" s="271">
        <v>1</v>
      </c>
      <c r="B42" s="397" t="s">
        <v>231</v>
      </c>
      <c r="C42" s="214" t="s">
        <v>224</v>
      </c>
      <c r="D42" s="212">
        <v>0</v>
      </c>
      <c r="E42" s="213">
        <v>0</v>
      </c>
    </row>
    <row r="43" spans="1:5" ht="12.75" customHeight="1">
      <c r="A43" s="271"/>
      <c r="B43" s="398"/>
      <c r="C43" s="214" t="s">
        <v>211</v>
      </c>
      <c r="D43" s="212">
        <v>0</v>
      </c>
      <c r="E43" s="213">
        <v>0</v>
      </c>
    </row>
    <row r="44" spans="1:5" ht="12.75" customHeight="1">
      <c r="A44" s="271"/>
      <c r="B44" s="398"/>
      <c r="C44" s="214" t="s">
        <v>225</v>
      </c>
      <c r="D44" s="212">
        <v>0</v>
      </c>
      <c r="E44" s="213">
        <v>0</v>
      </c>
    </row>
    <row r="45" spans="1:5" ht="12.75" customHeight="1">
      <c r="A45" s="271"/>
      <c r="B45" s="398"/>
      <c r="C45" s="214" t="s">
        <v>226</v>
      </c>
      <c r="D45" s="212">
        <v>0</v>
      </c>
      <c r="E45" s="213">
        <v>0</v>
      </c>
    </row>
    <row r="46" spans="1:5" ht="12.75" customHeight="1">
      <c r="A46" s="271"/>
      <c r="B46" s="398"/>
      <c r="C46" s="214" t="s">
        <v>210</v>
      </c>
      <c r="D46" s="212">
        <v>0</v>
      </c>
      <c r="E46" s="213">
        <v>0</v>
      </c>
    </row>
    <row r="47" spans="1:5" ht="12.75" customHeight="1">
      <c r="A47" s="271"/>
      <c r="B47" s="398"/>
      <c r="C47" s="214" t="s">
        <v>227</v>
      </c>
      <c r="D47" s="212">
        <v>0</v>
      </c>
      <c r="E47" s="213">
        <v>0</v>
      </c>
    </row>
    <row r="48" spans="1:5" ht="12.75" customHeight="1">
      <c r="A48" s="271"/>
      <c r="B48" s="398"/>
      <c r="C48" s="214" t="s">
        <v>228</v>
      </c>
      <c r="D48" s="212">
        <v>0</v>
      </c>
      <c r="E48" s="213">
        <v>0</v>
      </c>
    </row>
    <row r="49" spans="1:5" ht="12.75" customHeight="1">
      <c r="A49" s="271"/>
      <c r="B49" s="398"/>
      <c r="C49" s="214" t="s">
        <v>229</v>
      </c>
      <c r="D49" s="212">
        <v>0</v>
      </c>
      <c r="E49" s="213">
        <v>0</v>
      </c>
    </row>
    <row r="50" spans="1:5" ht="12.75">
      <c r="A50" s="271">
        <v>1</v>
      </c>
      <c r="B50" s="398"/>
      <c r="C50" s="214" t="s">
        <v>230</v>
      </c>
      <c r="D50" s="212">
        <v>0</v>
      </c>
      <c r="E50" s="213">
        <v>0</v>
      </c>
    </row>
    <row r="51" spans="1:5" ht="12.75">
      <c r="A51" s="271">
        <v>1</v>
      </c>
      <c r="B51" s="398"/>
      <c r="C51" s="214" t="s">
        <v>209</v>
      </c>
      <c r="D51" s="212">
        <v>0</v>
      </c>
      <c r="E51" s="213">
        <v>0</v>
      </c>
    </row>
    <row r="52" spans="1:5" ht="13.5" thickBot="1">
      <c r="A52" s="271">
        <v>1</v>
      </c>
      <c r="B52" s="399"/>
      <c r="C52" s="208" t="s">
        <v>660</v>
      </c>
      <c r="D52" s="238">
        <v>0</v>
      </c>
      <c r="E52" s="239">
        <v>0</v>
      </c>
    </row>
    <row r="53" spans="2:5" ht="12.75" hidden="1">
      <c r="B53" s="252"/>
      <c r="C53" s="211" t="s">
        <v>212</v>
      </c>
      <c r="D53" s="251">
        <v>0</v>
      </c>
      <c r="E53" s="215">
        <v>0</v>
      </c>
    </row>
    <row r="54" spans="2:5" ht="12.75" hidden="1">
      <c r="B54" s="244"/>
      <c r="C54" s="214" t="s">
        <v>207</v>
      </c>
      <c r="D54" s="212">
        <v>0</v>
      </c>
      <c r="E54" s="213">
        <v>0</v>
      </c>
    </row>
    <row r="55" spans="2:5" ht="13.5" hidden="1" thickBot="1">
      <c r="B55" s="245"/>
      <c r="C55" s="208" t="s">
        <v>207</v>
      </c>
      <c r="D55" s="238">
        <v>0</v>
      </c>
      <c r="E55" s="239">
        <v>0</v>
      </c>
    </row>
    <row r="56" ht="24.75" customHeight="1"/>
    <row r="57" spans="1:5" ht="24.75" customHeight="1">
      <c r="A57" s="271">
        <v>2</v>
      </c>
      <c r="B57" s="348" t="s">
        <v>75</v>
      </c>
      <c r="C57" s="349"/>
      <c r="D57" s="349"/>
      <c r="E57" s="349"/>
    </row>
    <row r="58" spans="1:5" ht="13.5" thickBot="1">
      <c r="A58" s="271">
        <v>2</v>
      </c>
      <c r="B58" s="201"/>
      <c r="C58" s="202"/>
      <c r="D58" s="203" t="str">
        <f>AktQuartKurz&amp;" "&amp;AktJahr</f>
        <v>Q1 2018</v>
      </c>
      <c r="E58" s="204" t="str">
        <f>AktQuartKurz&amp;" "&amp;(AktJahr-1)</f>
        <v>Q1 2017</v>
      </c>
    </row>
    <row r="59" spans="1:5" ht="15.75" customHeight="1">
      <c r="A59" s="271">
        <v>2</v>
      </c>
      <c r="B59" s="353" t="s">
        <v>204</v>
      </c>
      <c r="C59" s="205" t="s">
        <v>205</v>
      </c>
      <c r="D59" s="206">
        <v>0</v>
      </c>
      <c r="E59" s="207">
        <v>0</v>
      </c>
    </row>
    <row r="60" spans="1:5" ht="19.5" customHeight="1" thickBot="1">
      <c r="A60" s="271">
        <v>2</v>
      </c>
      <c r="B60" s="275" t="s">
        <v>206</v>
      </c>
      <c r="C60" s="208" t="s">
        <v>207</v>
      </c>
      <c r="D60" s="315">
        <v>0</v>
      </c>
      <c r="E60" s="316">
        <v>0</v>
      </c>
    </row>
    <row r="61" spans="1:5" ht="7.5" customHeight="1" thickBot="1">
      <c r="A61" s="271">
        <v>2</v>
      </c>
      <c r="B61" s="350"/>
      <c r="C61" s="351"/>
      <c r="D61" s="351"/>
      <c r="E61" s="352"/>
    </row>
    <row r="62" spans="1:5" ht="15.75" customHeight="1">
      <c r="A62" s="271">
        <v>2</v>
      </c>
      <c r="B62" s="355" t="s">
        <v>58</v>
      </c>
      <c r="C62" s="216" t="s">
        <v>205</v>
      </c>
      <c r="D62" s="249">
        <v>0</v>
      </c>
      <c r="E62" s="250">
        <v>0</v>
      </c>
    </row>
    <row r="63" spans="1:5" ht="15.75" customHeight="1" hidden="1">
      <c r="A63" s="271">
        <v>2</v>
      </c>
      <c r="B63" s="247"/>
      <c r="C63" s="211" t="s">
        <v>205</v>
      </c>
      <c r="D63" s="251">
        <v>0</v>
      </c>
      <c r="E63" s="215">
        <v>0</v>
      </c>
    </row>
    <row r="64" spans="1:5" ht="30" customHeight="1">
      <c r="A64" s="271">
        <v>2</v>
      </c>
      <c r="B64" s="277" t="s">
        <v>238</v>
      </c>
      <c r="C64" s="214" t="s">
        <v>205</v>
      </c>
      <c r="D64" s="212">
        <v>0</v>
      </c>
      <c r="E64" s="213">
        <v>0</v>
      </c>
    </row>
    <row r="65" spans="1:5" ht="30" customHeight="1">
      <c r="A65" s="271">
        <v>2</v>
      </c>
      <c r="B65" s="277" t="s">
        <v>235</v>
      </c>
      <c r="C65" s="214" t="s">
        <v>205</v>
      </c>
      <c r="D65" s="212">
        <v>0</v>
      </c>
      <c r="E65" s="213">
        <v>0</v>
      </c>
    </row>
    <row r="66" spans="1:5" ht="19.5" customHeight="1">
      <c r="A66" s="271">
        <v>2</v>
      </c>
      <c r="B66" s="278" t="s">
        <v>208</v>
      </c>
      <c r="C66" s="214" t="s">
        <v>207</v>
      </c>
      <c r="D66" s="212">
        <v>0</v>
      </c>
      <c r="E66" s="213">
        <v>0</v>
      </c>
    </row>
    <row r="67" spans="1:5" ht="12.75" customHeight="1">
      <c r="A67" s="271">
        <v>2</v>
      </c>
      <c r="B67" s="397" t="s">
        <v>242</v>
      </c>
      <c r="C67" s="214" t="s">
        <v>224</v>
      </c>
      <c r="D67" s="212">
        <v>0</v>
      </c>
      <c r="E67" s="213">
        <v>0</v>
      </c>
    </row>
    <row r="68" spans="1:5" ht="12.75">
      <c r="A68" s="271">
        <v>2</v>
      </c>
      <c r="B68" s="398"/>
      <c r="C68" s="214" t="s">
        <v>211</v>
      </c>
      <c r="D68" s="212">
        <v>0</v>
      </c>
      <c r="E68" s="213">
        <v>0</v>
      </c>
    </row>
    <row r="69" spans="1:5" ht="12.75">
      <c r="A69" s="271"/>
      <c r="B69" s="398"/>
      <c r="C69" s="214" t="s">
        <v>225</v>
      </c>
      <c r="D69" s="212">
        <v>0</v>
      </c>
      <c r="E69" s="213">
        <v>0</v>
      </c>
    </row>
    <row r="70" spans="1:5" ht="12.75">
      <c r="A70" s="271"/>
      <c r="B70" s="398"/>
      <c r="C70" s="214" t="s">
        <v>226</v>
      </c>
      <c r="D70" s="212">
        <v>0</v>
      </c>
      <c r="E70" s="213">
        <v>0</v>
      </c>
    </row>
    <row r="71" spans="1:5" ht="12.75">
      <c r="A71" s="271"/>
      <c r="B71" s="398"/>
      <c r="C71" s="214" t="s">
        <v>210</v>
      </c>
      <c r="D71" s="212">
        <v>0</v>
      </c>
      <c r="E71" s="213">
        <v>0</v>
      </c>
    </row>
    <row r="72" spans="1:5" ht="12.75">
      <c r="A72" s="271"/>
      <c r="B72" s="398"/>
      <c r="C72" s="214" t="s">
        <v>227</v>
      </c>
      <c r="D72" s="212">
        <v>0</v>
      </c>
      <c r="E72" s="213">
        <v>0</v>
      </c>
    </row>
    <row r="73" spans="1:5" ht="12.75">
      <c r="A73" s="271"/>
      <c r="B73" s="398"/>
      <c r="C73" s="214" t="s">
        <v>228</v>
      </c>
      <c r="D73" s="212">
        <v>0</v>
      </c>
      <c r="E73" s="213">
        <v>0</v>
      </c>
    </row>
    <row r="74" spans="1:5" ht="12.75">
      <c r="A74" s="271"/>
      <c r="B74" s="398"/>
      <c r="C74" s="214" t="s">
        <v>229</v>
      </c>
      <c r="D74" s="212">
        <v>0</v>
      </c>
      <c r="E74" s="213">
        <v>0</v>
      </c>
    </row>
    <row r="75" spans="1:5" ht="12.75">
      <c r="A75" s="271"/>
      <c r="B75" s="398"/>
      <c r="C75" s="214" t="s">
        <v>230</v>
      </c>
      <c r="D75" s="212">
        <v>0</v>
      </c>
      <c r="E75" s="213">
        <v>0</v>
      </c>
    </row>
    <row r="76" spans="1:5" ht="12.75">
      <c r="A76" s="271">
        <v>2</v>
      </c>
      <c r="B76" s="398"/>
      <c r="C76" s="214" t="s">
        <v>209</v>
      </c>
      <c r="D76" s="212">
        <v>0</v>
      </c>
      <c r="E76" s="213">
        <v>0</v>
      </c>
    </row>
    <row r="77" spans="1:5" ht="13.5" thickBot="1">
      <c r="A77" s="271">
        <v>2</v>
      </c>
      <c r="B77" s="399"/>
      <c r="C77" s="208" t="s">
        <v>660</v>
      </c>
      <c r="D77" s="238">
        <v>0</v>
      </c>
      <c r="E77" s="239">
        <v>0</v>
      </c>
    </row>
    <row r="78" spans="2:5" ht="12.75" hidden="1">
      <c r="B78" s="252"/>
      <c r="C78" s="211" t="s">
        <v>212</v>
      </c>
      <c r="D78" s="251">
        <v>0</v>
      </c>
      <c r="E78" s="215">
        <v>0</v>
      </c>
    </row>
    <row r="79" spans="2:5" ht="12.75" hidden="1">
      <c r="B79" s="244"/>
      <c r="C79" s="214" t="s">
        <v>207</v>
      </c>
      <c r="D79" s="212">
        <v>0</v>
      </c>
      <c r="E79" s="213">
        <v>0</v>
      </c>
    </row>
    <row r="80" spans="2:5" ht="13.5" hidden="1" thickBot="1">
      <c r="B80" s="245"/>
      <c r="C80" s="208" t="s">
        <v>207</v>
      </c>
      <c r="D80" s="238">
        <v>0</v>
      </c>
      <c r="E80" s="239">
        <v>0</v>
      </c>
    </row>
    <row r="81" ht="24.75" customHeight="1"/>
    <row r="82" spans="1:5" ht="24.75" customHeight="1">
      <c r="A82" s="271">
        <v>3</v>
      </c>
      <c r="B82" s="348" t="s">
        <v>76</v>
      </c>
      <c r="C82" s="349"/>
      <c r="D82" s="349"/>
      <c r="E82" s="349"/>
    </row>
    <row r="83" spans="1:5" ht="13.5" thickBot="1">
      <c r="A83" s="271">
        <v>3</v>
      </c>
      <c r="B83" s="201"/>
      <c r="C83" s="202"/>
      <c r="D83" s="203" t="str">
        <f>AktQuartKurz&amp;" "&amp;AktJahr</f>
        <v>Q1 2018</v>
      </c>
      <c r="E83" s="204" t="str">
        <f>AktQuartKurz&amp;" "&amp;(AktJahr-1)</f>
        <v>Q1 2017</v>
      </c>
    </row>
    <row r="84" spans="1:5" ht="15.75" customHeight="1">
      <c r="A84" s="271">
        <v>3</v>
      </c>
      <c r="B84" s="353" t="s">
        <v>204</v>
      </c>
      <c r="C84" s="248" t="s">
        <v>205</v>
      </c>
      <c r="D84" s="249">
        <v>0</v>
      </c>
      <c r="E84" s="250">
        <v>0</v>
      </c>
    </row>
    <row r="85" spans="1:5" ht="19.5" customHeight="1" thickBot="1">
      <c r="A85" s="271">
        <v>3</v>
      </c>
      <c r="B85" s="275" t="s">
        <v>206</v>
      </c>
      <c r="C85" s="208" t="s">
        <v>207</v>
      </c>
      <c r="D85" s="315">
        <v>0</v>
      </c>
      <c r="E85" s="316">
        <v>0</v>
      </c>
    </row>
    <row r="86" spans="1:5" ht="7.5" customHeight="1" thickBot="1">
      <c r="A86" s="271">
        <v>3</v>
      </c>
      <c r="B86" s="350"/>
      <c r="C86" s="351"/>
      <c r="D86" s="351"/>
      <c r="E86" s="352"/>
    </row>
    <row r="87" spans="1:5" ht="15.75" customHeight="1">
      <c r="A87" s="271">
        <v>3</v>
      </c>
      <c r="B87" s="354" t="s">
        <v>58</v>
      </c>
      <c r="C87" s="216" t="s">
        <v>205</v>
      </c>
      <c r="D87" s="249">
        <v>0</v>
      </c>
      <c r="E87" s="250">
        <v>0</v>
      </c>
    </row>
    <row r="88" spans="1:5" ht="15.75" customHeight="1" hidden="1">
      <c r="A88" s="271">
        <v>3</v>
      </c>
      <c r="B88" s="246"/>
      <c r="C88" s="211" t="s">
        <v>205</v>
      </c>
      <c r="D88" s="251">
        <v>0</v>
      </c>
      <c r="E88" s="215">
        <v>0</v>
      </c>
    </row>
    <row r="89" spans="1:5" ht="30" customHeight="1">
      <c r="A89" s="271">
        <v>3</v>
      </c>
      <c r="B89" s="277" t="s">
        <v>236</v>
      </c>
      <c r="C89" s="214" t="s">
        <v>205</v>
      </c>
      <c r="D89" s="212">
        <v>0</v>
      </c>
      <c r="E89" s="215">
        <v>0</v>
      </c>
    </row>
    <row r="90" spans="1:5" ht="30" customHeight="1">
      <c r="A90" s="271">
        <v>3</v>
      </c>
      <c r="B90" s="277" t="s">
        <v>237</v>
      </c>
      <c r="C90" s="214" t="s">
        <v>205</v>
      </c>
      <c r="D90" s="212">
        <v>0</v>
      </c>
      <c r="E90" s="215">
        <v>0</v>
      </c>
    </row>
    <row r="91" spans="1:5" ht="19.5" customHeight="1">
      <c r="A91" s="271">
        <v>3</v>
      </c>
      <c r="B91" s="278" t="s">
        <v>208</v>
      </c>
      <c r="C91" s="214" t="s">
        <v>207</v>
      </c>
      <c r="D91" s="212">
        <v>0</v>
      </c>
      <c r="E91" s="213">
        <v>0</v>
      </c>
    </row>
    <row r="92" spans="1:5" ht="12.75" customHeight="1">
      <c r="A92" s="271">
        <v>3</v>
      </c>
      <c r="B92" s="397" t="s">
        <v>231</v>
      </c>
      <c r="C92" s="214" t="s">
        <v>224</v>
      </c>
      <c r="D92" s="212">
        <v>0</v>
      </c>
      <c r="E92" s="213">
        <v>0</v>
      </c>
    </row>
    <row r="93" spans="1:5" ht="12.75">
      <c r="A93" s="271">
        <v>3</v>
      </c>
      <c r="B93" s="398"/>
      <c r="C93" s="214" t="s">
        <v>211</v>
      </c>
      <c r="D93" s="212">
        <v>0</v>
      </c>
      <c r="E93" s="213">
        <v>0</v>
      </c>
    </row>
    <row r="94" spans="1:5" ht="12.75">
      <c r="A94" s="271"/>
      <c r="B94" s="398"/>
      <c r="C94" s="214" t="s">
        <v>225</v>
      </c>
      <c r="D94" s="212">
        <v>0</v>
      </c>
      <c r="E94" s="213">
        <v>0</v>
      </c>
    </row>
    <row r="95" spans="1:5" ht="12.75">
      <c r="A95" s="271"/>
      <c r="B95" s="398"/>
      <c r="C95" s="214" t="s">
        <v>226</v>
      </c>
      <c r="D95" s="212">
        <v>0</v>
      </c>
      <c r="E95" s="213">
        <v>0</v>
      </c>
    </row>
    <row r="96" spans="1:5" ht="12.75">
      <c r="A96" s="271"/>
      <c r="B96" s="398"/>
      <c r="C96" s="214" t="s">
        <v>210</v>
      </c>
      <c r="D96" s="212">
        <v>0</v>
      </c>
      <c r="E96" s="213">
        <v>0</v>
      </c>
    </row>
    <row r="97" spans="1:5" ht="12.75">
      <c r="A97" s="271"/>
      <c r="B97" s="398"/>
      <c r="C97" s="214" t="s">
        <v>227</v>
      </c>
      <c r="D97" s="212">
        <v>0</v>
      </c>
      <c r="E97" s="213">
        <v>0</v>
      </c>
    </row>
    <row r="98" spans="1:5" ht="12.75">
      <c r="A98" s="271"/>
      <c r="B98" s="398"/>
      <c r="C98" s="214" t="s">
        <v>228</v>
      </c>
      <c r="D98" s="212">
        <v>0</v>
      </c>
      <c r="E98" s="213">
        <v>0</v>
      </c>
    </row>
    <row r="99" spans="1:5" ht="12.75">
      <c r="A99" s="271"/>
      <c r="B99" s="398"/>
      <c r="C99" s="214" t="s">
        <v>229</v>
      </c>
      <c r="D99" s="212">
        <v>0</v>
      </c>
      <c r="E99" s="213">
        <v>0</v>
      </c>
    </row>
    <row r="100" spans="1:5" ht="12.75">
      <c r="A100" s="271"/>
      <c r="B100" s="398"/>
      <c r="C100" s="214" t="s">
        <v>230</v>
      </c>
      <c r="D100" s="212">
        <v>0</v>
      </c>
      <c r="E100" s="213">
        <v>0</v>
      </c>
    </row>
    <row r="101" spans="1:5" ht="12.75">
      <c r="A101" s="271">
        <v>3</v>
      </c>
      <c r="B101" s="398"/>
      <c r="C101" s="214" t="s">
        <v>209</v>
      </c>
      <c r="D101" s="212">
        <v>0</v>
      </c>
      <c r="E101" s="213">
        <v>0</v>
      </c>
    </row>
    <row r="102" spans="1:5" ht="13.5" thickBot="1">
      <c r="A102" s="271">
        <v>3</v>
      </c>
      <c r="B102" s="399"/>
      <c r="C102" s="208" t="s">
        <v>660</v>
      </c>
      <c r="D102" s="238">
        <v>0</v>
      </c>
      <c r="E102" s="239">
        <v>0</v>
      </c>
    </row>
    <row r="103" spans="2:5" ht="12.75" hidden="1">
      <c r="B103" s="252"/>
      <c r="C103" s="211" t="s">
        <v>212</v>
      </c>
      <c r="D103" s="251">
        <v>0</v>
      </c>
      <c r="E103" s="215">
        <v>0</v>
      </c>
    </row>
    <row r="104" spans="2:5" ht="12.75" hidden="1">
      <c r="B104" s="244"/>
      <c r="C104" s="214" t="s">
        <v>207</v>
      </c>
      <c r="D104" s="212">
        <v>0</v>
      </c>
      <c r="E104" s="213">
        <v>0</v>
      </c>
    </row>
    <row r="105" spans="2:5" ht="13.5" hidden="1" thickBot="1">
      <c r="B105" s="245"/>
      <c r="C105" s="208" t="s">
        <v>207</v>
      </c>
      <c r="D105" s="238">
        <v>0</v>
      </c>
      <c r="E105" s="239">
        <v>0</v>
      </c>
    </row>
    <row r="106" ht="12" customHeight="1"/>
    <row r="107" spans="2:5" ht="19.5" customHeight="1" hidden="1">
      <c r="B107" s="365">
        <f>IF(INT(AktJahrMonat)&gt;201503,"","Hinweis: Die Kennzahlen zu Pfandbriefen und zum Deckungsgeschäft werden erst ab Q2 2014 erfasst; 
für die vorausgehenden Quartale liegen bislang keine geeigneten Daten vor.")</f>
      </c>
      <c r="C107" s="365"/>
      <c r="D107" s="365"/>
      <c r="E107" s="365"/>
    </row>
    <row r="108" ht="6" customHeight="1"/>
  </sheetData>
  <sheetProtection/>
  <mergeCells count="6">
    <mergeCell ref="B107:E107"/>
    <mergeCell ref="B67:B77"/>
    <mergeCell ref="B92:B102"/>
    <mergeCell ref="B17:B26"/>
    <mergeCell ref="B42:B52"/>
    <mergeCell ref="B31:E31"/>
  </mergeCells>
  <printOptions/>
  <pageMargins left="0.787401575" right="0.787401575" top="0.984251969" bottom="0.984251969" header="0.4921259845" footer="0.4921259845"/>
  <pageSetup horizontalDpi="300" verticalDpi="300" orientation="portrait" paperSize="9" r:id="rId1"/>
  <headerFooter alignWithMargins="0">
    <oddFooter>&amp;L&amp;8 &amp;C&amp;8 &amp;R&amp;8Seite &amp;P</oddFooter>
  </headerFooter>
  <rowBreaks count="3" manualBreakCount="3">
    <brk id="31" max="255" man="1"/>
    <brk id="56" max="255" man="1"/>
    <brk id="81" max="255" man="1"/>
  </rowBreaks>
</worksheet>
</file>

<file path=xl/worksheets/sheet14.xml><?xml version="1.0" encoding="utf-8"?>
<worksheet xmlns="http://schemas.openxmlformats.org/spreadsheetml/2006/main" xmlns:r="http://schemas.openxmlformats.org/officeDocument/2006/relationships">
  <sheetPr codeName="Tabelle12"/>
  <dimension ref="B2:M24"/>
  <sheetViews>
    <sheetView showRowColHeaders="0" zoomScalePageLayoutView="0" workbookViewId="0" topLeftCell="A1">
      <selection activeCell="A1" sqref="A1"/>
    </sheetView>
  </sheetViews>
  <sheetFormatPr defaultColWidth="11.421875" defaultRowHeight="12.75"/>
  <cols>
    <col min="1" max="1" width="2.7109375" style="0" customWidth="1"/>
  </cols>
  <sheetData>
    <row r="2" spans="2:6" ht="25.5" customHeight="1">
      <c r="B2" s="402" t="s">
        <v>291</v>
      </c>
      <c r="C2" s="402"/>
      <c r="D2" s="402"/>
      <c r="E2" s="402"/>
      <c r="F2" s="402"/>
    </row>
    <row r="3" spans="2:13" ht="12.75" customHeight="1">
      <c r="B3" s="401" t="s">
        <v>292</v>
      </c>
      <c r="C3" s="401"/>
      <c r="D3" s="401"/>
      <c r="E3" s="401"/>
      <c r="F3" s="401"/>
      <c r="G3" s="358"/>
      <c r="H3" s="358"/>
      <c r="I3" s="358"/>
      <c r="J3" s="358"/>
      <c r="K3" s="358"/>
      <c r="L3" s="358"/>
      <c r="M3" s="358"/>
    </row>
    <row r="4" spans="2:13" ht="12.75">
      <c r="B4" s="401"/>
      <c r="C4" s="401"/>
      <c r="D4" s="401"/>
      <c r="E4" s="401"/>
      <c r="F4" s="401"/>
      <c r="G4" s="358"/>
      <c r="H4" s="358"/>
      <c r="I4" s="358"/>
      <c r="J4" s="358"/>
      <c r="K4" s="358"/>
      <c r="L4" s="358"/>
      <c r="M4" s="358"/>
    </row>
    <row r="5" spans="2:13" ht="12.75">
      <c r="B5" s="401"/>
      <c r="C5" s="401"/>
      <c r="D5" s="401"/>
      <c r="E5" s="401"/>
      <c r="F5" s="401"/>
      <c r="G5" s="358"/>
      <c r="H5" s="358"/>
      <c r="I5" s="358"/>
      <c r="J5" s="358"/>
      <c r="K5" s="358"/>
      <c r="L5" s="358"/>
      <c r="M5" s="358"/>
    </row>
    <row r="6" spans="2:13" ht="12.75">
      <c r="B6" s="401"/>
      <c r="C6" s="401"/>
      <c r="D6" s="401"/>
      <c r="E6" s="401"/>
      <c r="F6" s="401"/>
      <c r="G6" s="358"/>
      <c r="H6" s="358"/>
      <c r="I6" s="358"/>
      <c r="J6" s="358"/>
      <c r="K6" s="358"/>
      <c r="L6" s="358"/>
      <c r="M6" s="358"/>
    </row>
    <row r="7" spans="2:13" ht="12.75">
      <c r="B7" s="401"/>
      <c r="C7" s="401"/>
      <c r="D7" s="401"/>
      <c r="E7" s="401"/>
      <c r="F7" s="401"/>
      <c r="G7" s="358"/>
      <c r="H7" s="358"/>
      <c r="I7" s="358"/>
      <c r="J7" s="358"/>
      <c r="K7" s="358"/>
      <c r="L7" s="358"/>
      <c r="M7" s="358"/>
    </row>
    <row r="8" spans="2:13" ht="12.75">
      <c r="B8" s="401"/>
      <c r="C8" s="401"/>
      <c r="D8" s="401"/>
      <c r="E8" s="401"/>
      <c r="F8" s="401"/>
      <c r="G8" s="358"/>
      <c r="H8" s="358"/>
      <c r="I8" s="358"/>
      <c r="J8" s="358"/>
      <c r="K8" s="358"/>
      <c r="L8" s="358"/>
      <c r="M8" s="358"/>
    </row>
    <row r="9" spans="2:13" ht="12.75">
      <c r="B9" s="401"/>
      <c r="C9" s="401"/>
      <c r="D9" s="401"/>
      <c r="E9" s="401"/>
      <c r="F9" s="401"/>
      <c r="G9" s="358"/>
      <c r="H9" s="358"/>
      <c r="I9" s="358"/>
      <c r="J9" s="358"/>
      <c r="K9" s="358"/>
      <c r="L9" s="358"/>
      <c r="M9" s="358"/>
    </row>
    <row r="10" spans="2:13" ht="12.75">
      <c r="B10" s="401"/>
      <c r="C10" s="401"/>
      <c r="D10" s="401"/>
      <c r="E10" s="401"/>
      <c r="F10" s="401"/>
      <c r="G10" s="358"/>
      <c r="H10" s="358"/>
      <c r="I10" s="358"/>
      <c r="J10" s="358"/>
      <c r="K10" s="358"/>
      <c r="L10" s="358"/>
      <c r="M10" s="358"/>
    </row>
    <row r="11" spans="2:13" ht="12.75">
      <c r="B11" s="401"/>
      <c r="C11" s="401"/>
      <c r="D11" s="401"/>
      <c r="E11" s="401"/>
      <c r="F11" s="401"/>
      <c r="G11" s="358"/>
      <c r="H11" s="358"/>
      <c r="I11" s="358"/>
      <c r="J11" s="358"/>
      <c r="K11" s="358"/>
      <c r="L11" s="358"/>
      <c r="M11" s="358"/>
    </row>
    <row r="12" spans="2:13" ht="12.75">
      <c r="B12" s="401"/>
      <c r="C12" s="401"/>
      <c r="D12" s="401"/>
      <c r="E12" s="401"/>
      <c r="F12" s="401"/>
      <c r="G12" s="358"/>
      <c r="H12" s="358"/>
      <c r="I12" s="358"/>
      <c r="J12" s="358"/>
      <c r="K12" s="358"/>
      <c r="L12" s="358"/>
      <c r="M12" s="358"/>
    </row>
    <row r="13" spans="2:13" ht="12.75">
      <c r="B13" s="401"/>
      <c r="C13" s="401"/>
      <c r="D13" s="401"/>
      <c r="E13" s="401"/>
      <c r="F13" s="401"/>
      <c r="G13" s="358"/>
      <c r="H13" s="358"/>
      <c r="I13" s="358"/>
      <c r="J13" s="358"/>
      <c r="K13" s="358"/>
      <c r="L13" s="358"/>
      <c r="M13" s="358"/>
    </row>
    <row r="14" spans="2:13" ht="12.75">
      <c r="B14" s="401"/>
      <c r="C14" s="401"/>
      <c r="D14" s="401"/>
      <c r="E14" s="401"/>
      <c r="F14" s="401"/>
      <c r="G14" s="358"/>
      <c r="H14" s="358"/>
      <c r="I14" s="358"/>
      <c r="J14" s="358"/>
      <c r="K14" s="358"/>
      <c r="L14" s="358"/>
      <c r="M14" s="358"/>
    </row>
    <row r="15" spans="2:13" ht="12.75">
      <c r="B15" s="401"/>
      <c r="C15" s="401"/>
      <c r="D15" s="401"/>
      <c r="E15" s="401"/>
      <c r="F15" s="401"/>
      <c r="G15" s="358"/>
      <c r="H15" s="358"/>
      <c r="I15" s="358"/>
      <c r="J15" s="358"/>
      <c r="K15" s="358"/>
      <c r="L15" s="358"/>
      <c r="M15" s="358"/>
    </row>
    <row r="16" spans="2:13" ht="12.75">
      <c r="B16" s="401"/>
      <c r="C16" s="401"/>
      <c r="D16" s="401"/>
      <c r="E16" s="401"/>
      <c r="F16" s="401"/>
      <c r="G16" s="358"/>
      <c r="H16" s="358"/>
      <c r="I16" s="358"/>
      <c r="J16" s="358"/>
      <c r="K16" s="358"/>
      <c r="L16" s="358"/>
      <c r="M16" s="358"/>
    </row>
    <row r="17" spans="2:13" ht="12.75">
      <c r="B17" s="401"/>
      <c r="C17" s="401"/>
      <c r="D17" s="401"/>
      <c r="E17" s="401"/>
      <c r="F17" s="401"/>
      <c r="G17" s="358"/>
      <c r="H17" s="358"/>
      <c r="I17" s="358"/>
      <c r="J17" s="358"/>
      <c r="K17" s="358"/>
      <c r="L17" s="358"/>
      <c r="M17" s="358"/>
    </row>
    <row r="18" spans="2:13" ht="12.75">
      <c r="B18" s="358"/>
      <c r="C18" s="358"/>
      <c r="D18" s="358"/>
      <c r="E18" s="358"/>
      <c r="F18" s="358"/>
      <c r="G18" s="358"/>
      <c r="H18" s="358"/>
      <c r="I18" s="358"/>
      <c r="J18" s="358"/>
      <c r="K18" s="358"/>
      <c r="L18" s="358"/>
      <c r="M18" s="358"/>
    </row>
    <row r="19" spans="2:13" ht="12.75">
      <c r="B19" s="358"/>
      <c r="C19" s="358"/>
      <c r="D19" s="358"/>
      <c r="E19" s="358"/>
      <c r="F19" s="358"/>
      <c r="G19" s="358"/>
      <c r="H19" s="358"/>
      <c r="I19" s="358"/>
      <c r="J19" s="358"/>
      <c r="K19" s="358"/>
      <c r="L19" s="358"/>
      <c r="M19" s="358"/>
    </row>
    <row r="20" spans="2:13" ht="12.75">
      <c r="B20" s="358"/>
      <c r="C20" s="358"/>
      <c r="D20" s="358"/>
      <c r="E20" s="358"/>
      <c r="F20" s="358"/>
      <c r="G20" s="358"/>
      <c r="H20" s="358"/>
      <c r="I20" s="358"/>
      <c r="J20" s="358"/>
      <c r="K20" s="358"/>
      <c r="L20" s="358"/>
      <c r="M20" s="358"/>
    </row>
    <row r="21" spans="2:13" ht="12.75">
      <c r="B21" s="358"/>
      <c r="C21" s="358"/>
      <c r="D21" s="358"/>
      <c r="E21" s="358"/>
      <c r="F21" s="358"/>
      <c r="G21" s="358"/>
      <c r="H21" s="358"/>
      <c r="I21" s="358"/>
      <c r="J21" s="358"/>
      <c r="K21" s="358"/>
      <c r="L21" s="358"/>
      <c r="M21" s="358"/>
    </row>
    <row r="22" ht="12.75">
      <c r="B22" s="356"/>
    </row>
    <row r="24" ht="12.75">
      <c r="I24" s="357"/>
    </row>
  </sheetData>
  <sheetProtection/>
  <mergeCells count="2">
    <mergeCell ref="B3:F17"/>
    <mergeCell ref="B2:F2"/>
  </mergeCells>
  <printOptions/>
  <pageMargins left="0.7" right="0.7" top="0.787401575" bottom="0.787401575" header="0.3" footer="0.3"/>
  <pageSetup orientation="portrait" paperSize="9" r:id="rId1"/>
</worksheet>
</file>

<file path=xl/worksheets/sheet15.xml><?xml version="1.0" encoding="utf-8"?>
<worksheet xmlns="http://schemas.openxmlformats.org/spreadsheetml/2006/main" xmlns:r="http://schemas.openxmlformats.org/officeDocument/2006/relationships">
  <sheetPr codeName="Tabelle3"/>
  <dimension ref="B1:K28"/>
  <sheetViews>
    <sheetView showGridLines="0" showRowColHeaders="0" zoomScalePageLayoutView="0" workbookViewId="0" topLeftCell="A1">
      <selection activeCell="A1" sqref="A1"/>
    </sheetView>
  </sheetViews>
  <sheetFormatPr defaultColWidth="14.8515625" defaultRowHeight="12.75"/>
  <cols>
    <col min="1" max="1" width="0.85546875" style="2" customWidth="1"/>
    <col min="2" max="2" width="15.140625" style="2" customWidth="1"/>
    <col min="3" max="3" width="12.28125" style="2" customWidth="1"/>
    <col min="4" max="4" width="3.57421875" style="97" customWidth="1"/>
    <col min="5" max="5" width="15.57421875" style="2" customWidth="1"/>
    <col min="6" max="6" width="56.28125" style="2" customWidth="1"/>
    <col min="7" max="7" width="4.28125" style="97" customWidth="1"/>
    <col min="8" max="8" width="15.140625" style="2" customWidth="1"/>
    <col min="9" max="9" width="19.421875" style="2" customWidth="1"/>
    <col min="10" max="10" width="23.140625" style="2" customWidth="1"/>
    <col min="11" max="11" width="4.421875" style="2" customWidth="1"/>
    <col min="12" max="16384" width="14.8515625" style="2" customWidth="1"/>
  </cols>
  <sheetData>
    <row r="1" spans="4:7" s="134" customFormat="1" ht="4.5" customHeight="1">
      <c r="D1" s="145"/>
      <c r="F1" s="284" t="s">
        <v>246</v>
      </c>
      <c r="G1" s="145"/>
    </row>
    <row r="2" spans="2:11" ht="15">
      <c r="B2" s="85" t="s">
        <v>137</v>
      </c>
      <c r="C2" s="127" t="s">
        <v>62</v>
      </c>
      <c r="D2" s="98"/>
      <c r="E2" s="85" t="s">
        <v>137</v>
      </c>
      <c r="F2" s="128" t="s">
        <v>152</v>
      </c>
      <c r="G2" s="95"/>
      <c r="H2" s="85" t="s">
        <v>137</v>
      </c>
      <c r="I2" s="131" t="s">
        <v>63</v>
      </c>
      <c r="J2" s="132"/>
      <c r="K2" s="1"/>
    </row>
    <row r="3" spans="2:10" ht="15">
      <c r="B3" s="86" t="s">
        <v>138</v>
      </c>
      <c r="C3" s="288" t="s">
        <v>294</v>
      </c>
      <c r="D3" s="87"/>
      <c r="E3" s="91" t="s">
        <v>153</v>
      </c>
      <c r="F3" s="122" t="s">
        <v>247</v>
      </c>
      <c r="G3" s="89"/>
      <c r="H3" s="89"/>
      <c r="I3" s="133" t="s">
        <v>64</v>
      </c>
      <c r="J3" s="134"/>
    </row>
    <row r="4" spans="2:10" ht="15">
      <c r="B4" s="86" t="s">
        <v>139</v>
      </c>
      <c r="C4" s="285">
        <v>2018</v>
      </c>
      <c r="D4" s="88"/>
      <c r="E4" s="92" t="s">
        <v>154</v>
      </c>
      <c r="F4" s="122" t="s">
        <v>244</v>
      </c>
      <c r="G4" s="84"/>
      <c r="H4" s="96" t="s">
        <v>165</v>
      </c>
      <c r="I4" s="135" t="s">
        <v>268</v>
      </c>
      <c r="J4" s="170"/>
    </row>
    <row r="5" spans="2:10" ht="15">
      <c r="B5" s="86" t="s">
        <v>140</v>
      </c>
      <c r="C5" s="285">
        <v>3</v>
      </c>
      <c r="D5" s="88"/>
      <c r="E5" s="92" t="s">
        <v>155</v>
      </c>
      <c r="F5" s="122" t="str">
        <f>(Institut&amp;", erstellt am "&amp;TEXT(ErstDatum,"TT-MMMM-JJJJ")&amp;" mit "&amp;Version&amp;" bei "&amp;AusfInstitut)</f>
        <v>HEI, erstellt am 17-April-2018 mit V3.10(3.10) bei DSGV</v>
      </c>
      <c r="G5" s="84"/>
      <c r="H5" s="96" t="s">
        <v>166</v>
      </c>
      <c r="I5" s="283" t="s">
        <v>262</v>
      </c>
      <c r="J5" s="134"/>
    </row>
    <row r="6" spans="2:10" ht="15">
      <c r="B6" s="86" t="s">
        <v>141</v>
      </c>
      <c r="C6" s="286" t="s">
        <v>121</v>
      </c>
      <c r="D6" s="89"/>
      <c r="E6" s="93" t="s">
        <v>156</v>
      </c>
      <c r="F6" s="122" t="s">
        <v>65</v>
      </c>
      <c r="G6" s="89"/>
      <c r="H6" s="96" t="s">
        <v>167</v>
      </c>
      <c r="I6" s="137" t="s">
        <v>290</v>
      </c>
      <c r="J6" s="134" t="s">
        <v>185</v>
      </c>
    </row>
    <row r="7" spans="2:10" ht="15">
      <c r="B7" s="86" t="s">
        <v>142</v>
      </c>
      <c r="C7" s="286" t="s">
        <v>295</v>
      </c>
      <c r="D7" s="89"/>
      <c r="E7" s="93" t="s">
        <v>157</v>
      </c>
      <c r="F7" s="122" t="str">
        <f>IF(UPPER(Institut)="DSGV","Verband","Institut "&amp;Institut)</f>
        <v>Institut HEI</v>
      </c>
      <c r="G7" s="89"/>
      <c r="H7" s="93" t="s">
        <v>181</v>
      </c>
      <c r="I7" s="136" t="s">
        <v>661</v>
      </c>
      <c r="J7" s="99" t="s">
        <v>183</v>
      </c>
    </row>
    <row r="8" spans="2:10" ht="15">
      <c r="B8" s="86" t="s">
        <v>168</v>
      </c>
      <c r="C8" s="286" t="s">
        <v>296</v>
      </c>
      <c r="D8" s="89"/>
      <c r="E8" s="93" t="s">
        <v>163</v>
      </c>
      <c r="F8" s="130" t="str">
        <f>IF(AuswertBasis="Verband","alle Pfandbriefemittenten",AuswertBasis)</f>
        <v>Institut HEI</v>
      </c>
      <c r="G8" s="89"/>
      <c r="H8" s="93" t="s">
        <v>182</v>
      </c>
      <c r="I8" s="136" t="s">
        <v>170</v>
      </c>
      <c r="J8" s="99" t="s">
        <v>184</v>
      </c>
    </row>
    <row r="9" spans="2:10" ht="15">
      <c r="B9" s="86" t="s">
        <v>143</v>
      </c>
      <c r="C9" s="123" t="s">
        <v>119</v>
      </c>
      <c r="D9" s="89"/>
      <c r="E9" s="93" t="s">
        <v>158</v>
      </c>
      <c r="F9" s="129">
        <f>DATE(AktJahr,AktMonat+1,0)</f>
        <v>43190</v>
      </c>
      <c r="G9" s="87"/>
      <c r="H9" s="282" t="s">
        <v>240</v>
      </c>
      <c r="I9" s="84" t="str">
        <f>(AktJahr&amp;RIGHT("0"&amp;AktMonat,2))</f>
        <v>201803</v>
      </c>
      <c r="J9" s="134" t="s">
        <v>241</v>
      </c>
    </row>
    <row r="10" spans="2:9" ht="15">
      <c r="B10" s="86" t="s">
        <v>144</v>
      </c>
      <c r="C10" s="123" t="s">
        <v>120</v>
      </c>
      <c r="D10" s="89"/>
      <c r="E10" s="93" t="s">
        <v>159</v>
      </c>
      <c r="F10" s="130" t="str">
        <f>"V"&amp;ProgVersNr&amp;"("&amp;MapVersNr&amp;")"</f>
        <v>V3.10(3.10)</v>
      </c>
      <c r="G10" s="99"/>
      <c r="H10" s="83"/>
      <c r="I10" s="84"/>
    </row>
    <row r="11" spans="2:9" ht="15">
      <c r="B11" s="86" t="s">
        <v>145</v>
      </c>
      <c r="C11" s="287" t="s">
        <v>262</v>
      </c>
      <c r="D11" s="90"/>
      <c r="E11" s="94" t="s">
        <v>160</v>
      </c>
      <c r="F11" s="130" t="str">
        <f>WaehrEinheit&amp;". "&amp;Waehrung</f>
        <v>Mio. €</v>
      </c>
      <c r="G11" s="99"/>
      <c r="H11" s="83"/>
      <c r="I11" s="84"/>
    </row>
    <row r="12" spans="2:9" ht="15">
      <c r="B12" s="86" t="s">
        <v>146</v>
      </c>
      <c r="C12" s="288" t="s">
        <v>297</v>
      </c>
      <c r="D12" s="90"/>
      <c r="E12" s="94" t="s">
        <v>161</v>
      </c>
      <c r="F12" s="130" t="str">
        <f>(AktMonat/3)&amp;". Quartal"</f>
        <v>1. Quartal</v>
      </c>
      <c r="G12" s="99"/>
      <c r="H12" s="14"/>
      <c r="I12" s="14"/>
    </row>
    <row r="13" spans="2:9" ht="15">
      <c r="B13" s="86" t="s">
        <v>147</v>
      </c>
      <c r="C13" s="286" t="s">
        <v>245</v>
      </c>
      <c r="D13" s="89"/>
      <c r="E13" s="93" t="s">
        <v>162</v>
      </c>
      <c r="F13" s="130" t="str">
        <f>AktQuartal&amp;" "&amp;AktJahr&amp;IF(AuswertBasis="Verband"," ("&amp;TvInstitute&amp;")","")</f>
        <v>1. Quartal 2018</v>
      </c>
      <c r="G13" s="99"/>
      <c r="H13" s="14"/>
      <c r="I13" s="14"/>
    </row>
    <row r="14" spans="2:9" ht="15">
      <c r="B14" s="86" t="s">
        <v>148</v>
      </c>
      <c r="C14" s="123" t="s">
        <v>298</v>
      </c>
      <c r="D14" s="89"/>
      <c r="E14" s="93" t="s">
        <v>164</v>
      </c>
      <c r="F14" s="130" t="str">
        <f>"Q"&amp;(AktMonat/3)</f>
        <v>Q1</v>
      </c>
      <c r="G14" s="99"/>
      <c r="H14" s="14"/>
      <c r="I14" s="14"/>
    </row>
    <row r="15" spans="2:9" ht="15">
      <c r="B15" s="86" t="s">
        <v>149</v>
      </c>
      <c r="C15" s="123" t="s">
        <v>121</v>
      </c>
      <c r="D15" s="89"/>
      <c r="E15" s="86" t="s">
        <v>175</v>
      </c>
      <c r="F15" s="177" t="str">
        <f>IF(KzRbwBerH="I",F21,IF(KzRbwBerH="S",F22,IF(KzRbwBerH="D",F23,"* -")))</f>
        <v>* Für die Berechnung des Risikobarwertes wurde der statische Ansatz gem. § 5 Abs. 1 Nr. 1 PfandBarwertV verwendet.</v>
      </c>
      <c r="G15" s="99"/>
      <c r="H15" s="14"/>
      <c r="I15" s="14"/>
    </row>
    <row r="16" spans="2:9" ht="15">
      <c r="B16" s="86" t="s">
        <v>150</v>
      </c>
      <c r="C16" s="123">
        <v>1</v>
      </c>
      <c r="D16" s="89"/>
      <c r="E16" s="86" t="s">
        <v>176</v>
      </c>
      <c r="F16" s="177" t="str">
        <f>IF(KzRbwBerO="I",F21,IF(KzRbwBerO="S",F22,IF(KzRbwBerO="D",F23,"* -")))</f>
        <v>* -</v>
      </c>
      <c r="H16" s="14"/>
      <c r="I16" s="14"/>
    </row>
    <row r="17" spans="2:9" ht="15">
      <c r="B17" s="86" t="s">
        <v>151</v>
      </c>
      <c r="C17" s="123" t="s">
        <v>299</v>
      </c>
      <c r="D17" s="89"/>
      <c r="E17" s="86" t="s">
        <v>177</v>
      </c>
      <c r="F17" s="177" t="str">
        <f>IF(KzRbwBerS="I",F21,IF(KzRbwBerS="S",F22,IF(KzRbwBerS="D",F23,"* -")))</f>
        <v>* -</v>
      </c>
      <c r="H17" s="14"/>
      <c r="I17" s="14"/>
    </row>
    <row r="18" spans="2:9" ht="15">
      <c r="B18" s="86" t="s">
        <v>169</v>
      </c>
      <c r="C18" s="123" t="s">
        <v>170</v>
      </c>
      <c r="D18" s="89"/>
      <c r="E18" s="86" t="s">
        <v>178</v>
      </c>
      <c r="F18" s="177" t="str">
        <f>IF(KzRbwBerF="I",F21,IF(KzRbwBerF="S",F22,IF(KzRbwBerF="D",F23,"* -")))</f>
        <v>* -</v>
      </c>
      <c r="G18" s="99"/>
      <c r="H18" s="14"/>
      <c r="I18" s="14"/>
    </row>
    <row r="19" spans="2:9" ht="15">
      <c r="B19" s="86" t="s">
        <v>171</v>
      </c>
      <c r="C19" s="124" t="s">
        <v>300</v>
      </c>
      <c r="D19" s="84"/>
      <c r="E19" s="14"/>
      <c r="F19" s="178"/>
      <c r="G19" s="99"/>
      <c r="H19" s="84"/>
      <c r="I19" s="84"/>
    </row>
    <row r="20" spans="2:9" ht="15">
      <c r="B20" s="86" t="s">
        <v>172</v>
      </c>
      <c r="C20" s="124"/>
      <c r="D20" s="84"/>
      <c r="E20" s="14"/>
      <c r="F20" s="14"/>
      <c r="G20" s="84"/>
      <c r="H20" s="84"/>
      <c r="I20" s="84"/>
    </row>
    <row r="21" spans="2:9" ht="15">
      <c r="B21" s="86" t="s">
        <v>173</v>
      </c>
      <c r="C21" s="124"/>
      <c r="D21" s="84"/>
      <c r="E21" s="175" t="s">
        <v>191</v>
      </c>
      <c r="F21" s="176" t="s">
        <v>193</v>
      </c>
      <c r="G21" s="84"/>
      <c r="H21" s="84"/>
      <c r="I21" s="84"/>
    </row>
    <row r="22" spans="2:9" ht="15">
      <c r="B22" s="86" t="s">
        <v>174</v>
      </c>
      <c r="C22" s="124"/>
      <c r="D22" s="84"/>
      <c r="E22" s="175"/>
      <c r="F22" s="176" t="s">
        <v>192</v>
      </c>
      <c r="G22" s="84"/>
      <c r="H22" s="84"/>
      <c r="I22" s="84"/>
    </row>
    <row r="23" spans="2:9" ht="15">
      <c r="B23" s="86" t="s">
        <v>180</v>
      </c>
      <c r="C23" s="125" t="s">
        <v>301</v>
      </c>
      <c r="D23" s="84"/>
      <c r="E23" s="175"/>
      <c r="F23" s="176" t="s">
        <v>243</v>
      </c>
      <c r="G23" s="84"/>
      <c r="H23" s="14"/>
      <c r="I23" s="14"/>
    </row>
    <row r="24" spans="2:9" ht="15">
      <c r="B24" s="86" t="s">
        <v>179</v>
      </c>
      <c r="C24" s="126" t="s">
        <v>295</v>
      </c>
      <c r="D24" s="84"/>
      <c r="G24" s="84"/>
      <c r="H24" s="14"/>
      <c r="I24" s="14"/>
    </row>
    <row r="25" spans="3:8" ht="15">
      <c r="C25" s="14"/>
      <c r="D25" s="84"/>
      <c r="H25" s="14"/>
    </row>
    <row r="27" spans="2:3" ht="15">
      <c r="B27" s="134" t="s">
        <v>217</v>
      </c>
      <c r="C27" s="134" t="s">
        <v>218</v>
      </c>
    </row>
    <row r="28" ht="15">
      <c r="C28" s="134" t="s">
        <v>232</v>
      </c>
    </row>
  </sheetData>
  <sheetProtection/>
  <printOptions horizontalCentered="1" verticalCentered="1"/>
  <pageMargins left="0.3937007874015748" right="0.3937007874015748" top="1.1811023622047245" bottom="0.7874015748031497" header="0.5118110236220472" footer="0.5118110236220472"/>
  <pageSetup horizontalDpi="300" verticalDpi="300" orientation="landscape" paperSize="9" r:id="rId1"/>
  <headerFooter alignWithMargins="0">
    <oddFooter>&amp;L&amp;8 &amp;C&amp;8 &amp;R&amp;8Seite &amp;P</oddFooter>
  </headerFooter>
</worksheet>
</file>

<file path=xl/worksheets/sheet2.xml><?xml version="1.0" encoding="utf-8"?>
<worksheet xmlns="http://schemas.openxmlformats.org/spreadsheetml/2006/main" xmlns:r="http://schemas.openxmlformats.org/officeDocument/2006/relationships">
  <sheetPr codeName="Tabelle2"/>
  <dimension ref="A2:G60"/>
  <sheetViews>
    <sheetView showGridLines="0" showRowColHeaders="0" zoomScalePageLayoutView="0" workbookViewId="0" topLeftCell="A1">
      <selection activeCell="A1" sqref="A1"/>
    </sheetView>
  </sheetViews>
  <sheetFormatPr defaultColWidth="11.421875" defaultRowHeight="12.75"/>
  <cols>
    <col min="1" max="1" width="0.85546875" style="4" customWidth="1"/>
    <col min="2" max="2" width="28.7109375" style="4" customWidth="1"/>
    <col min="3" max="3" width="20.7109375" style="4" hidden="1" customWidth="1"/>
    <col min="4" max="7" width="15.7109375" style="4" customWidth="1"/>
    <col min="8" max="8" width="18.8515625" style="4" customWidth="1"/>
    <col min="9" max="16384" width="11.421875" style="4" customWidth="1"/>
  </cols>
  <sheetData>
    <row r="1" ht="4.5" customHeight="1"/>
    <row r="2" spans="2:7" ht="12.75">
      <c r="B2" s="258" t="s">
        <v>3</v>
      </c>
      <c r="C2" s="258"/>
      <c r="D2" s="258"/>
      <c r="E2" s="258"/>
      <c r="F2" s="258"/>
      <c r="G2" s="258"/>
    </row>
    <row r="3" spans="2:7" ht="9" customHeight="1">
      <c r="B3" s="179"/>
      <c r="C3" s="179"/>
      <c r="D3" s="179"/>
      <c r="E3" s="41"/>
      <c r="F3" s="41"/>
      <c r="G3" s="41"/>
    </row>
    <row r="4" spans="2:7" ht="12.75">
      <c r="B4" s="366" t="s">
        <v>17</v>
      </c>
      <c r="C4" s="366"/>
      <c r="D4" s="366"/>
      <c r="E4" s="366"/>
      <c r="F4" s="366"/>
      <c r="G4" s="366"/>
    </row>
    <row r="5" spans="2:7" ht="12.75">
      <c r="B5" s="366" t="str">
        <f>UebInstitutQuartal</f>
        <v>1. Quartal 2018</v>
      </c>
      <c r="C5" s="366"/>
      <c r="D5" s="366"/>
      <c r="E5" s="323"/>
      <c r="F5" s="323"/>
      <c r="G5" s="323"/>
    </row>
    <row r="6" ht="12.75" customHeight="1"/>
    <row r="7" spans="2:7" ht="24" customHeight="1">
      <c r="B7" s="182"/>
      <c r="C7" s="8"/>
      <c r="D7" s="8"/>
      <c r="E7" s="8"/>
      <c r="F7" s="8"/>
      <c r="G7" s="8"/>
    </row>
    <row r="8" spans="1:7" ht="12.75" customHeight="1">
      <c r="A8" s="174">
        <v>0</v>
      </c>
      <c r="B8" s="320" t="s">
        <v>124</v>
      </c>
      <c r="C8" s="242"/>
      <c r="D8" s="368" t="str">
        <f>AktQuartKurz&amp;" "&amp;AktJahr</f>
        <v>Q1 2018</v>
      </c>
      <c r="E8" s="369"/>
      <c r="F8" s="368" t="str">
        <f>AktQuartKurz&amp;" "&amp;(AktJahr-1)</f>
        <v>Q1 2017</v>
      </c>
      <c r="G8" s="370"/>
    </row>
    <row r="9" spans="1:7" ht="12.75">
      <c r="A9" s="174">
        <v>0</v>
      </c>
      <c r="B9" s="371"/>
      <c r="C9" s="371"/>
      <c r="D9" s="34" t="s">
        <v>18</v>
      </c>
      <c r="E9" s="35" t="s">
        <v>58</v>
      </c>
      <c r="F9" s="34" t="str">
        <f>D9</f>
        <v>Pfandbriefumlauf</v>
      </c>
      <c r="G9" s="35" t="str">
        <f>E9</f>
        <v>Deckungsmasse</v>
      </c>
    </row>
    <row r="10" spans="1:7" ht="12.75">
      <c r="A10" s="174">
        <v>0</v>
      </c>
      <c r="B10" s="372" t="s">
        <v>125</v>
      </c>
      <c r="C10" s="372"/>
      <c r="D10" s="36" t="str">
        <f>Einheit_Waehrung</f>
        <v>Mio. €</v>
      </c>
      <c r="E10" s="37" t="str">
        <f>D10</f>
        <v>Mio. €</v>
      </c>
      <c r="F10" s="36" t="str">
        <f>D10</f>
        <v>Mio. €</v>
      </c>
      <c r="G10" s="37" t="str">
        <f>E10</f>
        <v>Mio. €</v>
      </c>
    </row>
    <row r="11" spans="1:7" ht="12.75">
      <c r="A11" s="174">
        <v>0</v>
      </c>
      <c r="B11" s="367" t="s">
        <v>195</v>
      </c>
      <c r="C11" s="367"/>
      <c r="D11" s="152">
        <v>0</v>
      </c>
      <c r="E11" s="153">
        <v>35.3</v>
      </c>
      <c r="F11" s="152">
        <v>0</v>
      </c>
      <c r="G11" s="153">
        <v>29.1</v>
      </c>
    </row>
    <row r="12" spans="1:7" ht="12.75">
      <c r="A12" s="174">
        <v>0</v>
      </c>
      <c r="B12" s="367" t="s">
        <v>196</v>
      </c>
      <c r="C12" s="367"/>
      <c r="D12" s="152">
        <v>15</v>
      </c>
      <c r="E12" s="153">
        <v>6.5</v>
      </c>
      <c r="F12" s="152">
        <v>25</v>
      </c>
      <c r="G12" s="153">
        <v>4.2</v>
      </c>
    </row>
    <row r="13" spans="1:7" ht="12.75">
      <c r="A13" s="174">
        <v>0</v>
      </c>
      <c r="B13" s="367" t="s">
        <v>198</v>
      </c>
      <c r="C13" s="367"/>
      <c r="D13" s="152">
        <v>0</v>
      </c>
      <c r="E13" s="153">
        <v>9.3</v>
      </c>
      <c r="F13" s="152">
        <v>0</v>
      </c>
      <c r="G13" s="153">
        <v>7.3</v>
      </c>
    </row>
    <row r="14" spans="1:7" ht="12.75">
      <c r="A14" s="174">
        <v>0</v>
      </c>
      <c r="B14" s="38" t="s">
        <v>197</v>
      </c>
      <c r="C14" s="38"/>
      <c r="D14" s="154">
        <v>9</v>
      </c>
      <c r="E14" s="155">
        <v>7.9</v>
      </c>
      <c r="F14" s="154">
        <v>15</v>
      </c>
      <c r="G14" s="155">
        <v>7.6</v>
      </c>
    </row>
    <row r="15" spans="1:7" ht="12.75">
      <c r="A15" s="174">
        <v>0</v>
      </c>
      <c r="B15" s="38" t="s">
        <v>25</v>
      </c>
      <c r="C15" s="38"/>
      <c r="D15" s="154">
        <v>20</v>
      </c>
      <c r="E15" s="155">
        <v>27.3</v>
      </c>
      <c r="F15" s="154">
        <v>9</v>
      </c>
      <c r="G15" s="155">
        <v>16.2</v>
      </c>
    </row>
    <row r="16" spans="1:7" ht="12.75">
      <c r="A16" s="174">
        <v>0</v>
      </c>
      <c r="B16" s="38" t="s">
        <v>1</v>
      </c>
      <c r="C16" s="38"/>
      <c r="D16" s="154">
        <v>35</v>
      </c>
      <c r="E16" s="155">
        <v>27.7</v>
      </c>
      <c r="F16" s="154">
        <v>20</v>
      </c>
      <c r="G16" s="155">
        <v>24.9</v>
      </c>
    </row>
    <row r="17" spans="1:7" ht="12.75">
      <c r="A17" s="174">
        <v>0</v>
      </c>
      <c r="B17" s="38" t="s">
        <v>2</v>
      </c>
      <c r="C17" s="38"/>
      <c r="D17" s="154">
        <v>40</v>
      </c>
      <c r="E17" s="155">
        <v>57.9</v>
      </c>
      <c r="F17" s="154">
        <v>35</v>
      </c>
      <c r="G17" s="155">
        <v>26.4</v>
      </c>
    </row>
    <row r="18" spans="1:7" ht="12.75">
      <c r="A18" s="174">
        <v>0</v>
      </c>
      <c r="B18" s="367" t="s">
        <v>23</v>
      </c>
      <c r="C18" s="367"/>
      <c r="D18" s="152">
        <v>149</v>
      </c>
      <c r="E18" s="153">
        <v>371</v>
      </c>
      <c r="F18" s="152">
        <v>135</v>
      </c>
      <c r="G18" s="153">
        <v>309.2</v>
      </c>
    </row>
    <row r="19" spans="1:7" ht="12.75">
      <c r="A19" s="174">
        <v>0</v>
      </c>
      <c r="B19" s="367" t="s">
        <v>15</v>
      </c>
      <c r="C19" s="367"/>
      <c r="D19" s="152">
        <v>324.5</v>
      </c>
      <c r="E19" s="153">
        <v>233.4</v>
      </c>
      <c r="F19" s="152">
        <v>268.5</v>
      </c>
      <c r="G19" s="153">
        <v>169</v>
      </c>
    </row>
    <row r="20" spans="2:7" ht="19.5" customHeight="1">
      <c r="B20" s="8"/>
      <c r="C20" s="8"/>
      <c r="D20" s="8"/>
      <c r="E20" s="8"/>
      <c r="F20" s="8"/>
      <c r="G20" s="8"/>
    </row>
    <row r="21" spans="1:7" ht="12.75" customHeight="1">
      <c r="A21" s="174">
        <v>1</v>
      </c>
      <c r="B21" s="320" t="s">
        <v>26</v>
      </c>
      <c r="C21" s="242"/>
      <c r="D21" s="368" t="str">
        <f>AktQuartKurz&amp;" "&amp;AktJahr</f>
        <v>Q1 2018</v>
      </c>
      <c r="E21" s="369"/>
      <c r="F21" s="368" t="str">
        <f>AktQuartKurz&amp;" "&amp;(AktJahr-1)</f>
        <v>Q1 2017</v>
      </c>
      <c r="G21" s="370"/>
    </row>
    <row r="22" spans="1:7" ht="12.75">
      <c r="A22" s="174">
        <v>1</v>
      </c>
      <c r="B22" s="371"/>
      <c r="C22" s="371"/>
      <c r="D22" s="34" t="s">
        <v>18</v>
      </c>
      <c r="E22" s="35" t="s">
        <v>58</v>
      </c>
      <c r="F22" s="34" t="str">
        <f>D22</f>
        <v>Pfandbriefumlauf</v>
      </c>
      <c r="G22" s="35" t="str">
        <f>E22</f>
        <v>Deckungsmasse</v>
      </c>
    </row>
    <row r="23" spans="1:7" ht="12.75">
      <c r="A23" s="174">
        <v>1</v>
      </c>
      <c r="B23" s="372" t="s">
        <v>125</v>
      </c>
      <c r="C23" s="372"/>
      <c r="D23" s="36" t="str">
        <f>Einheit_Waehrung</f>
        <v>Mio. €</v>
      </c>
      <c r="E23" s="37" t="str">
        <f>D23</f>
        <v>Mio. €</v>
      </c>
      <c r="F23" s="36" t="str">
        <f>D23</f>
        <v>Mio. €</v>
      </c>
      <c r="G23" s="37" t="str">
        <f>E23</f>
        <v>Mio. €</v>
      </c>
    </row>
    <row r="24" spans="1:7" ht="12.75">
      <c r="A24" s="174">
        <v>1</v>
      </c>
      <c r="B24" s="367" t="s">
        <v>195</v>
      </c>
      <c r="C24" s="367"/>
      <c r="D24" s="152">
        <v>0</v>
      </c>
      <c r="E24" s="153">
        <v>0</v>
      </c>
      <c r="F24" s="152">
        <v>0</v>
      </c>
      <c r="G24" s="153">
        <v>0</v>
      </c>
    </row>
    <row r="25" spans="1:7" ht="12.75">
      <c r="A25" s="174">
        <v>1</v>
      </c>
      <c r="B25" s="367" t="s">
        <v>196</v>
      </c>
      <c r="C25" s="367"/>
      <c r="D25" s="152">
        <v>0</v>
      </c>
      <c r="E25" s="153">
        <v>0</v>
      </c>
      <c r="F25" s="152">
        <v>0</v>
      </c>
      <c r="G25" s="153">
        <v>0</v>
      </c>
    </row>
    <row r="26" spans="1:7" ht="12.75">
      <c r="A26" s="174">
        <v>1</v>
      </c>
      <c r="B26" s="367" t="s">
        <v>198</v>
      </c>
      <c r="C26" s="367"/>
      <c r="D26" s="152">
        <v>0</v>
      </c>
      <c r="E26" s="153">
        <v>0</v>
      </c>
      <c r="F26" s="152">
        <v>0</v>
      </c>
      <c r="G26" s="153">
        <v>0</v>
      </c>
    </row>
    <row r="27" spans="1:7" ht="12.75">
      <c r="A27" s="174">
        <v>1</v>
      </c>
      <c r="B27" s="38" t="s">
        <v>197</v>
      </c>
      <c r="C27" s="38"/>
      <c r="D27" s="154">
        <v>0</v>
      </c>
      <c r="E27" s="155">
        <v>0</v>
      </c>
      <c r="F27" s="154">
        <v>0</v>
      </c>
      <c r="G27" s="155">
        <v>0</v>
      </c>
    </row>
    <row r="28" spans="1:7" ht="12.75">
      <c r="A28" s="174">
        <v>1</v>
      </c>
      <c r="B28" s="38" t="s">
        <v>25</v>
      </c>
      <c r="C28" s="38"/>
      <c r="D28" s="154">
        <v>0</v>
      </c>
      <c r="E28" s="155">
        <v>0</v>
      </c>
      <c r="F28" s="154">
        <v>0</v>
      </c>
      <c r="G28" s="155">
        <v>0</v>
      </c>
    </row>
    <row r="29" spans="1:7" ht="12.75">
      <c r="A29" s="174">
        <v>1</v>
      </c>
      <c r="B29" s="38" t="s">
        <v>1</v>
      </c>
      <c r="C29" s="38"/>
      <c r="D29" s="154">
        <v>0</v>
      </c>
      <c r="E29" s="155">
        <v>0</v>
      </c>
      <c r="F29" s="154">
        <v>0</v>
      </c>
      <c r="G29" s="155">
        <v>0</v>
      </c>
    </row>
    <row r="30" spans="1:7" ht="12.75">
      <c r="A30" s="174">
        <v>1</v>
      </c>
      <c r="B30" s="38" t="s">
        <v>2</v>
      </c>
      <c r="C30" s="38"/>
      <c r="D30" s="154">
        <v>0</v>
      </c>
      <c r="E30" s="155">
        <v>0</v>
      </c>
      <c r="F30" s="154">
        <v>0</v>
      </c>
      <c r="G30" s="155">
        <v>0</v>
      </c>
    </row>
    <row r="31" spans="1:7" ht="12.75">
      <c r="A31" s="174">
        <v>1</v>
      </c>
      <c r="B31" s="367" t="s">
        <v>23</v>
      </c>
      <c r="C31" s="367"/>
      <c r="D31" s="152">
        <v>0</v>
      </c>
      <c r="E31" s="153">
        <v>0</v>
      </c>
      <c r="F31" s="152">
        <v>0</v>
      </c>
      <c r="G31" s="153">
        <v>0</v>
      </c>
    </row>
    <row r="32" spans="1:7" ht="12.75">
      <c r="A32" s="174">
        <v>1</v>
      </c>
      <c r="B32" s="367" t="s">
        <v>15</v>
      </c>
      <c r="C32" s="367"/>
      <c r="D32" s="154">
        <v>0</v>
      </c>
      <c r="E32" s="155">
        <v>0</v>
      </c>
      <c r="F32" s="154">
        <v>0</v>
      </c>
      <c r="G32" s="155">
        <v>0</v>
      </c>
    </row>
    <row r="33" spans="2:7" ht="19.5" customHeight="1">
      <c r="B33" s="8"/>
      <c r="C33" s="8"/>
      <c r="D33" s="8"/>
      <c r="E33" s="8"/>
      <c r="F33" s="8"/>
      <c r="G33" s="8"/>
    </row>
    <row r="34" spans="1:7" ht="12.75" customHeight="1">
      <c r="A34" s="174">
        <v>2</v>
      </c>
      <c r="B34" s="324" t="s">
        <v>75</v>
      </c>
      <c r="C34" s="242"/>
      <c r="D34" s="368" t="str">
        <f>AktQuartKurz&amp;" "&amp;AktJahr</f>
        <v>Q1 2018</v>
      </c>
      <c r="E34" s="369"/>
      <c r="F34" s="368" t="str">
        <f>AktQuartKurz&amp;" "&amp;(AktJahr-1)</f>
        <v>Q1 2017</v>
      </c>
      <c r="G34" s="373"/>
    </row>
    <row r="35" spans="1:7" ht="12.75">
      <c r="A35" s="174">
        <v>2</v>
      </c>
      <c r="B35" s="371"/>
      <c r="C35" s="371"/>
      <c r="D35" s="34" t="s">
        <v>18</v>
      </c>
      <c r="E35" s="35" t="s">
        <v>58</v>
      </c>
      <c r="F35" s="34" t="str">
        <f>D35</f>
        <v>Pfandbriefumlauf</v>
      </c>
      <c r="G35" s="35" t="str">
        <f>E35</f>
        <v>Deckungsmasse</v>
      </c>
    </row>
    <row r="36" spans="1:7" ht="12.75">
      <c r="A36" s="174">
        <v>2</v>
      </c>
      <c r="B36" s="372" t="s">
        <v>125</v>
      </c>
      <c r="C36" s="372"/>
      <c r="D36" s="36" t="str">
        <f>Einheit_Waehrung</f>
        <v>Mio. €</v>
      </c>
      <c r="E36" s="37" t="str">
        <f>D36</f>
        <v>Mio. €</v>
      </c>
      <c r="F36" s="36" t="str">
        <f>D36</f>
        <v>Mio. €</v>
      </c>
      <c r="G36" s="37" t="str">
        <f>E36</f>
        <v>Mio. €</v>
      </c>
    </row>
    <row r="37" spans="1:7" ht="12.75">
      <c r="A37" s="174">
        <v>2</v>
      </c>
      <c r="B37" s="367" t="s">
        <v>195</v>
      </c>
      <c r="C37" s="367"/>
      <c r="D37" s="152">
        <v>0</v>
      </c>
      <c r="E37" s="153">
        <v>0</v>
      </c>
      <c r="F37" s="152">
        <v>0</v>
      </c>
      <c r="G37" s="153">
        <v>0</v>
      </c>
    </row>
    <row r="38" spans="1:7" ht="12.75">
      <c r="A38" s="174">
        <v>2</v>
      </c>
      <c r="B38" s="367" t="s">
        <v>196</v>
      </c>
      <c r="C38" s="367"/>
      <c r="D38" s="152">
        <v>0</v>
      </c>
      <c r="E38" s="153">
        <v>0</v>
      </c>
      <c r="F38" s="152">
        <v>0</v>
      </c>
      <c r="G38" s="153">
        <v>0</v>
      </c>
    </row>
    <row r="39" spans="1:7" ht="12.75">
      <c r="A39" s="174">
        <v>2</v>
      </c>
      <c r="B39" s="367" t="s">
        <v>198</v>
      </c>
      <c r="C39" s="367"/>
      <c r="D39" s="152">
        <v>0</v>
      </c>
      <c r="E39" s="153">
        <v>0</v>
      </c>
      <c r="F39" s="152">
        <v>0</v>
      </c>
      <c r="G39" s="153">
        <v>0</v>
      </c>
    </row>
    <row r="40" spans="1:7" ht="12.75">
      <c r="A40" s="174">
        <v>2</v>
      </c>
      <c r="B40" s="38" t="s">
        <v>197</v>
      </c>
      <c r="C40" s="38"/>
      <c r="D40" s="154">
        <v>0</v>
      </c>
      <c r="E40" s="155">
        <v>0</v>
      </c>
      <c r="F40" s="154">
        <v>0</v>
      </c>
      <c r="G40" s="155">
        <v>0</v>
      </c>
    </row>
    <row r="41" spans="1:7" ht="12.75">
      <c r="A41" s="174">
        <v>2</v>
      </c>
      <c r="B41" s="38" t="s">
        <v>25</v>
      </c>
      <c r="C41" s="38"/>
      <c r="D41" s="154">
        <v>0</v>
      </c>
      <c r="E41" s="155">
        <v>0</v>
      </c>
      <c r="F41" s="154">
        <v>0</v>
      </c>
      <c r="G41" s="155">
        <v>0</v>
      </c>
    </row>
    <row r="42" spans="1:7" ht="12.75">
      <c r="A42" s="174">
        <v>2</v>
      </c>
      <c r="B42" s="38" t="s">
        <v>1</v>
      </c>
      <c r="C42" s="38"/>
      <c r="D42" s="154">
        <v>0</v>
      </c>
      <c r="E42" s="155">
        <v>0</v>
      </c>
      <c r="F42" s="154">
        <v>0</v>
      </c>
      <c r="G42" s="155">
        <v>0</v>
      </c>
    </row>
    <row r="43" spans="1:7" ht="12.75">
      <c r="A43" s="174">
        <v>2</v>
      </c>
      <c r="B43" s="38" t="s">
        <v>2</v>
      </c>
      <c r="C43" s="38"/>
      <c r="D43" s="154">
        <v>0</v>
      </c>
      <c r="E43" s="155">
        <v>0</v>
      </c>
      <c r="F43" s="154">
        <v>0</v>
      </c>
      <c r="G43" s="155">
        <v>0</v>
      </c>
    </row>
    <row r="44" spans="1:7" ht="12.75">
      <c r="A44" s="174">
        <v>2</v>
      </c>
      <c r="B44" s="367" t="s">
        <v>23</v>
      </c>
      <c r="C44" s="367"/>
      <c r="D44" s="152">
        <v>0</v>
      </c>
      <c r="E44" s="153">
        <v>0</v>
      </c>
      <c r="F44" s="152">
        <v>0</v>
      </c>
      <c r="G44" s="153">
        <v>0</v>
      </c>
    </row>
    <row r="45" spans="1:7" ht="12.75">
      <c r="A45" s="174">
        <v>2</v>
      </c>
      <c r="B45" s="367" t="s">
        <v>15</v>
      </c>
      <c r="C45" s="367"/>
      <c r="D45" s="154">
        <v>0</v>
      </c>
      <c r="E45" s="155">
        <v>0</v>
      </c>
      <c r="F45" s="154">
        <v>0</v>
      </c>
      <c r="G45" s="155">
        <v>0</v>
      </c>
    </row>
    <row r="46" spans="2:7" ht="19.5" customHeight="1">
      <c r="B46" s="8"/>
      <c r="C46" s="8"/>
      <c r="D46" s="8"/>
      <c r="E46" s="8"/>
      <c r="F46" s="8"/>
      <c r="G46" s="8"/>
    </row>
    <row r="47" spans="1:7" ht="12.75" customHeight="1">
      <c r="A47" s="174">
        <v>3</v>
      </c>
      <c r="B47" s="324" t="s">
        <v>76</v>
      </c>
      <c r="C47" s="242"/>
      <c r="D47" s="368" t="str">
        <f>AktQuartKurz&amp;" "&amp;AktJahr</f>
        <v>Q1 2018</v>
      </c>
      <c r="E47" s="369"/>
      <c r="F47" s="368" t="str">
        <f>AktQuartKurz&amp;" "&amp;(AktJahr-1)</f>
        <v>Q1 2017</v>
      </c>
      <c r="G47" s="373"/>
    </row>
    <row r="48" spans="1:7" ht="12.75">
      <c r="A48" s="174">
        <v>3</v>
      </c>
      <c r="B48" s="33"/>
      <c r="C48" s="40"/>
      <c r="D48" s="34" t="s">
        <v>18</v>
      </c>
      <c r="E48" s="35" t="s">
        <v>58</v>
      </c>
      <c r="F48" s="34" t="str">
        <f>D48</f>
        <v>Pfandbriefumlauf</v>
      </c>
      <c r="G48" s="35" t="str">
        <f>E48</f>
        <v>Deckungsmasse</v>
      </c>
    </row>
    <row r="49" spans="1:7" ht="12.75">
      <c r="A49" s="174">
        <v>3</v>
      </c>
      <c r="B49" s="372" t="s">
        <v>125</v>
      </c>
      <c r="C49" s="372"/>
      <c r="D49" s="36" t="str">
        <f>Einheit_Waehrung</f>
        <v>Mio. €</v>
      </c>
      <c r="E49" s="37" t="str">
        <f>D49</f>
        <v>Mio. €</v>
      </c>
      <c r="F49" s="36" t="str">
        <f>D49</f>
        <v>Mio. €</v>
      </c>
      <c r="G49" s="37" t="str">
        <f>E49</f>
        <v>Mio. €</v>
      </c>
    </row>
    <row r="50" spans="1:7" ht="12.75">
      <c r="A50" s="174">
        <v>3</v>
      </c>
      <c r="B50" s="367" t="s">
        <v>195</v>
      </c>
      <c r="C50" s="367"/>
      <c r="D50" s="152">
        <v>0</v>
      </c>
      <c r="E50" s="153">
        <v>0</v>
      </c>
      <c r="F50" s="152">
        <v>0</v>
      </c>
      <c r="G50" s="153">
        <v>0</v>
      </c>
    </row>
    <row r="51" spans="1:7" ht="12.75">
      <c r="A51" s="174">
        <v>3</v>
      </c>
      <c r="B51" s="367" t="s">
        <v>196</v>
      </c>
      <c r="C51" s="367"/>
      <c r="D51" s="152">
        <v>0</v>
      </c>
      <c r="E51" s="153">
        <v>0</v>
      </c>
      <c r="F51" s="152">
        <v>0</v>
      </c>
      <c r="G51" s="153">
        <v>0</v>
      </c>
    </row>
    <row r="52" spans="1:7" ht="12.75">
      <c r="A52" s="174">
        <v>3</v>
      </c>
      <c r="B52" s="367" t="s">
        <v>198</v>
      </c>
      <c r="C52" s="367"/>
      <c r="D52" s="152">
        <v>0</v>
      </c>
      <c r="E52" s="153">
        <v>0</v>
      </c>
      <c r="F52" s="152">
        <v>0</v>
      </c>
      <c r="G52" s="153">
        <v>0</v>
      </c>
    </row>
    <row r="53" spans="1:7" ht="12.75">
      <c r="A53" s="174">
        <v>3</v>
      </c>
      <c r="B53" s="38" t="s">
        <v>197</v>
      </c>
      <c r="C53" s="38"/>
      <c r="D53" s="154">
        <v>0</v>
      </c>
      <c r="E53" s="155">
        <v>0</v>
      </c>
      <c r="F53" s="154">
        <v>0</v>
      </c>
      <c r="G53" s="155">
        <v>0</v>
      </c>
    </row>
    <row r="54" spans="1:7" ht="12.75">
      <c r="A54" s="174">
        <v>3</v>
      </c>
      <c r="B54" s="38" t="s">
        <v>25</v>
      </c>
      <c r="C54" s="38"/>
      <c r="D54" s="154">
        <v>0</v>
      </c>
      <c r="E54" s="155">
        <v>0</v>
      </c>
      <c r="F54" s="154">
        <v>0</v>
      </c>
      <c r="G54" s="155">
        <v>0</v>
      </c>
    </row>
    <row r="55" spans="1:7" ht="12.75">
      <c r="A55" s="174">
        <v>3</v>
      </c>
      <c r="B55" s="38" t="s">
        <v>1</v>
      </c>
      <c r="C55" s="38"/>
      <c r="D55" s="154">
        <v>0</v>
      </c>
      <c r="E55" s="155">
        <v>0</v>
      </c>
      <c r="F55" s="154">
        <v>0</v>
      </c>
      <c r="G55" s="155">
        <v>0</v>
      </c>
    </row>
    <row r="56" spans="1:7" ht="12.75">
      <c r="A56" s="174">
        <v>3</v>
      </c>
      <c r="B56" s="38" t="s">
        <v>2</v>
      </c>
      <c r="C56" s="38"/>
      <c r="D56" s="154">
        <v>0</v>
      </c>
      <c r="E56" s="155">
        <v>0</v>
      </c>
      <c r="F56" s="154">
        <v>0</v>
      </c>
      <c r="G56" s="155">
        <v>0</v>
      </c>
    </row>
    <row r="57" spans="1:7" ht="12.75">
      <c r="A57" s="174">
        <v>3</v>
      </c>
      <c r="B57" s="367" t="s">
        <v>23</v>
      </c>
      <c r="C57" s="367"/>
      <c r="D57" s="152">
        <v>0</v>
      </c>
      <c r="E57" s="153">
        <v>0</v>
      </c>
      <c r="F57" s="152">
        <v>0</v>
      </c>
      <c r="G57" s="153">
        <v>0</v>
      </c>
    </row>
    <row r="58" spans="1:7" ht="12.75">
      <c r="A58" s="174">
        <v>3</v>
      </c>
      <c r="B58" s="367" t="s">
        <v>15</v>
      </c>
      <c r="C58" s="367"/>
      <c r="D58" s="154">
        <v>0</v>
      </c>
      <c r="E58" s="155">
        <v>0</v>
      </c>
      <c r="F58" s="154">
        <v>0</v>
      </c>
      <c r="G58" s="155">
        <v>0</v>
      </c>
    </row>
    <row r="60" spans="2:7" ht="19.5" customHeight="1" hidden="1">
      <c r="B60" s="365">
        <f>IF(INT(AktJahrMonat)&gt;201503,"","Hinweis: Die Restlaufzeiten bis zu 2 Jahren wurden ab Q2 2014 neu gruppiert; daher werden die Vorjahreszahlen nicht abgebildet. ")</f>
      </c>
      <c r="C60" s="365"/>
      <c r="D60" s="365"/>
      <c r="E60" s="365"/>
      <c r="F60" s="365"/>
      <c r="G60" s="365"/>
    </row>
    <row r="61" ht="6" customHeight="1"/>
  </sheetData>
  <sheetProtection/>
  <mergeCells count="38">
    <mergeCell ref="F47:G47"/>
    <mergeCell ref="B49:C49"/>
    <mergeCell ref="B50:C50"/>
    <mergeCell ref="B51:C51"/>
    <mergeCell ref="D47:E47"/>
    <mergeCell ref="B35:C35"/>
    <mergeCell ref="B36:C36"/>
    <mergeCell ref="B57:C57"/>
    <mergeCell ref="B58:C58"/>
    <mergeCell ref="B37:C37"/>
    <mergeCell ref="B38:C38"/>
    <mergeCell ref="B44:C44"/>
    <mergeCell ref="B45:C45"/>
    <mergeCell ref="B39:C39"/>
    <mergeCell ref="B52:C52"/>
    <mergeCell ref="B25:C25"/>
    <mergeCell ref="B31:C31"/>
    <mergeCell ref="B32:C32"/>
    <mergeCell ref="B26:C26"/>
    <mergeCell ref="D34:E34"/>
    <mergeCell ref="F34:G34"/>
    <mergeCell ref="B13:C13"/>
    <mergeCell ref="D21:E21"/>
    <mergeCell ref="F21:G21"/>
    <mergeCell ref="B23:C23"/>
    <mergeCell ref="B19:C19"/>
    <mergeCell ref="B24:C24"/>
    <mergeCell ref="B22:C22"/>
    <mergeCell ref="B60:G60"/>
    <mergeCell ref="B4:G4"/>
    <mergeCell ref="B5:D5"/>
    <mergeCell ref="B18:C18"/>
    <mergeCell ref="D8:E8"/>
    <mergeCell ref="F8:G8"/>
    <mergeCell ref="B12:C12"/>
    <mergeCell ref="B9:C9"/>
    <mergeCell ref="B10:C10"/>
    <mergeCell ref="B11:C11"/>
  </mergeCells>
  <printOptions/>
  <pageMargins left="0.984251968503937" right="0.3937007874015748" top="0.7874015748031497" bottom="0.7874015748031497" header="0.5905511811023623" footer="0.5905511811023623"/>
  <pageSetup horizontalDpi="600" verticalDpi="600" orientation="portrait" paperSize="9" scale="90" r:id="rId1"/>
  <headerFooter alignWithMargins="0">
    <oddFooter>&amp;L&amp;8 &amp;C&amp;8 &amp;R&amp;8Seite &amp;P</oddFooter>
  </headerFooter>
</worksheet>
</file>

<file path=xl/worksheets/sheet3.xml><?xml version="1.0" encoding="utf-8"?>
<worksheet xmlns="http://schemas.openxmlformats.org/spreadsheetml/2006/main" xmlns:r="http://schemas.openxmlformats.org/officeDocument/2006/relationships">
  <sheetPr codeName="Tabelle4"/>
  <dimension ref="A2:E55"/>
  <sheetViews>
    <sheetView showGridLines="0" showRowColHeaders="0" workbookViewId="0" topLeftCell="A1">
      <selection activeCell="A1" sqref="A1"/>
    </sheetView>
  </sheetViews>
  <sheetFormatPr defaultColWidth="11.421875" defaultRowHeight="12.75"/>
  <cols>
    <col min="1" max="1" width="0.85546875" style="4" customWidth="1"/>
    <col min="2" max="2" width="38.7109375" style="4" customWidth="1"/>
    <col min="3" max="3" width="3.00390625" style="4" customWidth="1"/>
    <col min="4" max="5" width="23.7109375" style="4" customWidth="1"/>
    <col min="6" max="6" width="1.421875" style="4" customWidth="1"/>
    <col min="7" max="16384" width="11.421875" style="4" customWidth="1"/>
  </cols>
  <sheetData>
    <row r="1" ht="4.5" customHeight="1"/>
    <row r="2" spans="2:5" ht="12.75" customHeight="1">
      <c r="B2" s="259" t="s">
        <v>255</v>
      </c>
      <c r="C2" s="259"/>
      <c r="D2" s="259"/>
      <c r="E2" s="259"/>
    </row>
    <row r="3" spans="2:5" ht="12.75" customHeight="1">
      <c r="B3" s="260"/>
      <c r="C3" s="260"/>
      <c r="D3" s="260"/>
      <c r="E3" s="260"/>
    </row>
    <row r="4" spans="2:5" ht="12.75" customHeight="1">
      <c r="B4" s="325" t="s">
        <v>66</v>
      </c>
      <c r="C4" s="325"/>
      <c r="D4" s="325"/>
      <c r="E4" s="325"/>
    </row>
    <row r="5" spans="2:5" ht="12.75" customHeight="1">
      <c r="B5" s="374" t="str">
        <f>UebInstitutQuartal</f>
        <v>1. Quartal 2018</v>
      </c>
      <c r="C5" s="374"/>
      <c r="D5" s="374"/>
      <c r="E5" s="374"/>
    </row>
    <row r="6" ht="12.75" customHeight="1"/>
    <row r="7" spans="1:5" ht="12.75" customHeight="1">
      <c r="A7" s="174">
        <v>0</v>
      </c>
      <c r="B7" s="326" t="s">
        <v>61</v>
      </c>
      <c r="C7" s="326"/>
      <c r="D7" s="43" t="str">
        <f>AktQuartKurz&amp;" "&amp;AktJahr</f>
        <v>Q1 2018</v>
      </c>
      <c r="E7" s="43" t="str">
        <f>AktQuartKurz&amp;" "&amp;(AktJahr-1)</f>
        <v>Q1 2017</v>
      </c>
    </row>
    <row r="8" spans="1:5" ht="12.75" customHeight="1">
      <c r="A8" s="174">
        <v>0</v>
      </c>
      <c r="B8" s="327"/>
      <c r="C8" s="327"/>
      <c r="D8" s="44" t="str">
        <f>Einheit_Waehrung</f>
        <v>Mio. €</v>
      </c>
      <c r="E8" s="44" t="str">
        <f>D8</f>
        <v>Mio. €</v>
      </c>
    </row>
    <row r="9" spans="1:5" ht="12.75" customHeight="1">
      <c r="A9" s="174">
        <v>0</v>
      </c>
      <c r="B9" s="45" t="s">
        <v>190</v>
      </c>
      <c r="C9" s="45"/>
      <c r="D9" s="156">
        <v>710.8</v>
      </c>
      <c r="E9" s="157">
        <v>541.1</v>
      </c>
    </row>
    <row r="10" spans="1:5" ht="12.75" customHeight="1">
      <c r="A10" s="174">
        <v>0</v>
      </c>
      <c r="B10" s="46" t="s">
        <v>199</v>
      </c>
      <c r="C10" s="46"/>
      <c r="D10" s="158">
        <v>32.1</v>
      </c>
      <c r="E10" s="159">
        <v>18.7</v>
      </c>
    </row>
    <row r="11" spans="1:5" ht="12.75" customHeight="1">
      <c r="A11" s="174">
        <v>0</v>
      </c>
      <c r="B11" s="46" t="s">
        <v>201</v>
      </c>
      <c r="C11" s="46"/>
      <c r="D11" s="158">
        <v>3.6</v>
      </c>
      <c r="E11" s="159">
        <v>9.2</v>
      </c>
    </row>
    <row r="12" spans="1:5" ht="12.75" customHeight="1">
      <c r="A12" s="174">
        <v>0</v>
      </c>
      <c r="B12" s="46" t="s">
        <v>200</v>
      </c>
      <c r="C12" s="46"/>
      <c r="D12" s="158">
        <v>0</v>
      </c>
      <c r="E12" s="159">
        <v>0</v>
      </c>
    </row>
    <row r="13" spans="1:5" ht="12.75" customHeight="1">
      <c r="A13" s="174">
        <v>0</v>
      </c>
      <c r="B13" s="47" t="s">
        <v>60</v>
      </c>
      <c r="C13" s="47"/>
      <c r="D13" s="160">
        <f>SUM(D9:D12)</f>
        <v>746.5</v>
      </c>
      <c r="E13" s="161">
        <f>SUM(E9:E12)</f>
        <v>569.0000000000001</v>
      </c>
    </row>
    <row r="14" ht="12.75" customHeight="1"/>
    <row r="15" ht="12.75" customHeight="1"/>
    <row r="16" spans="2:5" s="9" customFormat="1" ht="12.75" customHeight="1">
      <c r="B16" s="375" t="s">
        <v>248</v>
      </c>
      <c r="C16" s="375"/>
      <c r="D16" s="375"/>
      <c r="E16" s="375"/>
    </row>
    <row r="17" spans="2:5" s="9" customFormat="1" ht="12.75" customHeight="1">
      <c r="B17" s="374" t="str">
        <f>UebInstitutQuartal</f>
        <v>1. Quartal 2018</v>
      </c>
      <c r="C17" s="374"/>
      <c r="D17" s="374"/>
      <c r="E17" s="374"/>
    </row>
    <row r="18" spans="2:5" ht="12.75" customHeight="1">
      <c r="B18"/>
      <c r="C18"/>
      <c r="D18" s="48"/>
      <c r="E18" s="48"/>
    </row>
    <row r="19" spans="1:5" ht="12.75" customHeight="1">
      <c r="A19" s="174">
        <v>1</v>
      </c>
      <c r="B19" s="326" t="s">
        <v>61</v>
      </c>
      <c r="C19" s="326"/>
      <c r="D19" s="49" t="str">
        <f>AktQuartKurz&amp;" "&amp;AktJahr</f>
        <v>Q1 2018</v>
      </c>
      <c r="E19" s="43" t="str">
        <f>AktQuartKurz&amp;" "&amp;(AktJahr-1)</f>
        <v>Q1 2017</v>
      </c>
    </row>
    <row r="20" spans="1:5" ht="12.75" customHeight="1">
      <c r="A20" s="174">
        <v>1</v>
      </c>
      <c r="B20" s="327"/>
      <c r="C20" s="327"/>
      <c r="D20" s="44" t="str">
        <f>Einheit_Waehrung</f>
        <v>Mio. €</v>
      </c>
      <c r="E20" s="44" t="str">
        <f>D20</f>
        <v>Mio. €</v>
      </c>
    </row>
    <row r="21" spans="1:5" ht="12.75" customHeight="1">
      <c r="A21" s="174">
        <v>1</v>
      </c>
      <c r="B21" s="45" t="s">
        <v>249</v>
      </c>
      <c r="C21" s="45"/>
      <c r="D21" s="156">
        <v>0</v>
      </c>
      <c r="E21" s="162">
        <v>0</v>
      </c>
    </row>
    <row r="22" spans="1:5" ht="12.75" customHeight="1">
      <c r="A22" s="174">
        <v>1</v>
      </c>
      <c r="B22" s="46" t="s">
        <v>250</v>
      </c>
      <c r="C22" s="46"/>
      <c r="D22" s="158">
        <v>0</v>
      </c>
      <c r="E22" s="159">
        <v>0</v>
      </c>
    </row>
    <row r="23" spans="1:5" ht="12.75" customHeight="1">
      <c r="A23" s="174">
        <v>1</v>
      </c>
      <c r="B23" s="46" t="s">
        <v>251</v>
      </c>
      <c r="C23" s="243"/>
      <c r="D23" s="163">
        <v>0</v>
      </c>
      <c r="E23" s="164">
        <v>0</v>
      </c>
    </row>
    <row r="24" spans="1:5" ht="12.75" customHeight="1">
      <c r="A24" s="174">
        <v>1</v>
      </c>
      <c r="B24" s="47" t="s">
        <v>60</v>
      </c>
      <c r="C24" s="47"/>
      <c r="D24" s="160">
        <f>SUM(D21:D23)</f>
        <v>0</v>
      </c>
      <c r="E24" s="161">
        <f>SUM(E21:E23)</f>
        <v>0</v>
      </c>
    </row>
    <row r="25" ht="12.75" customHeight="1"/>
    <row r="26" ht="12.75" customHeight="1" hidden="1"/>
    <row r="27" ht="12.75" customHeight="1"/>
    <row r="28" spans="2:5" s="9" customFormat="1" ht="12.75" customHeight="1">
      <c r="B28" s="374" t="s">
        <v>126</v>
      </c>
      <c r="C28" s="374"/>
      <c r="D28" s="374"/>
      <c r="E28" s="374"/>
    </row>
    <row r="29" spans="2:5" s="9" customFormat="1" ht="12.75" customHeight="1">
      <c r="B29" s="374" t="str">
        <f>UebInstitutQuartal</f>
        <v>1. Quartal 2018</v>
      </c>
      <c r="C29" s="374"/>
      <c r="D29" s="374"/>
      <c r="E29" s="374"/>
    </row>
    <row r="30" spans="2:5" ht="12.75" customHeight="1">
      <c r="B30"/>
      <c r="C30"/>
      <c r="D30" s="48"/>
      <c r="E30" s="48"/>
    </row>
    <row r="31" spans="1:5" ht="12.75" customHeight="1">
      <c r="A31" s="174">
        <v>2</v>
      </c>
      <c r="B31" s="326" t="s">
        <v>127</v>
      </c>
      <c r="C31" s="326"/>
      <c r="D31" s="49" t="str">
        <f>AktQuartKurz&amp;" "&amp;AktJahr</f>
        <v>Q1 2018</v>
      </c>
      <c r="E31" s="43" t="str">
        <f>AktQuartKurz&amp;" "&amp;(AktJahr-1)</f>
        <v>Q1 2017</v>
      </c>
    </row>
    <row r="32" spans="1:5" ht="12.75" customHeight="1">
      <c r="A32" s="174">
        <v>2</v>
      </c>
      <c r="B32" s="327"/>
      <c r="C32" s="327"/>
      <c r="D32" s="44" t="str">
        <f>Einheit_Waehrung</f>
        <v>Mio. €</v>
      </c>
      <c r="E32" s="44" t="str">
        <f>D32</f>
        <v>Mio. €</v>
      </c>
    </row>
    <row r="33" spans="1:5" ht="12.75" customHeight="1">
      <c r="A33" s="174">
        <v>2</v>
      </c>
      <c r="B33" s="45" t="s">
        <v>187</v>
      </c>
      <c r="C33" s="45"/>
      <c r="D33" s="156">
        <v>0</v>
      </c>
      <c r="E33" s="162">
        <v>0</v>
      </c>
    </row>
    <row r="34" spans="1:5" ht="12.75" customHeight="1">
      <c r="A34" s="174">
        <v>2</v>
      </c>
      <c r="B34" s="46" t="s">
        <v>188</v>
      </c>
      <c r="C34" s="46"/>
      <c r="D34" s="158">
        <v>0</v>
      </c>
      <c r="E34" s="159">
        <v>0</v>
      </c>
    </row>
    <row r="35" spans="1:5" ht="12.75" customHeight="1">
      <c r="A35" s="174">
        <v>2</v>
      </c>
      <c r="B35" s="46" t="s">
        <v>22</v>
      </c>
      <c r="C35" s="243"/>
      <c r="D35" s="163">
        <v>0</v>
      </c>
      <c r="E35" s="164">
        <v>0</v>
      </c>
    </row>
    <row r="36" spans="1:5" ht="12.75" customHeight="1">
      <c r="A36" s="174">
        <v>2</v>
      </c>
      <c r="B36" s="47" t="s">
        <v>60</v>
      </c>
      <c r="C36" s="47"/>
      <c r="D36" s="160">
        <f>SUM(D33:D35)</f>
        <v>0</v>
      </c>
      <c r="E36" s="161">
        <f>SUM(E33:E35)</f>
        <v>0</v>
      </c>
    </row>
    <row r="37" spans="2:5" ht="12.75" customHeight="1">
      <c r="B37" s="8"/>
      <c r="C37" s="8"/>
      <c r="D37" s="8"/>
      <c r="E37" s="8"/>
    </row>
    <row r="38" spans="2:5" ht="12.75" customHeight="1" hidden="1">
      <c r="B38" s="8"/>
      <c r="C38" s="8"/>
      <c r="D38" s="8"/>
      <c r="E38" s="8"/>
    </row>
    <row r="39" spans="2:5" ht="12.75" customHeight="1">
      <c r="B39" s="8"/>
      <c r="C39" s="8"/>
      <c r="D39" s="8"/>
      <c r="E39" s="8"/>
    </row>
    <row r="40" spans="2:5" s="9" customFormat="1" ht="12.75" customHeight="1">
      <c r="B40" s="374" t="s">
        <v>128</v>
      </c>
      <c r="C40" s="374"/>
      <c r="D40" s="374"/>
      <c r="E40" s="374"/>
    </row>
    <row r="41" spans="2:5" s="9" customFormat="1" ht="12.75" customHeight="1">
      <c r="B41" s="374" t="str">
        <f>UebInstitutQuartal</f>
        <v>1. Quartal 2018</v>
      </c>
      <c r="C41" s="374"/>
      <c r="D41" s="374"/>
      <c r="E41" s="374"/>
    </row>
    <row r="42" spans="2:5" ht="12.75" customHeight="1">
      <c r="B42"/>
      <c r="C42"/>
      <c r="D42" s="48"/>
      <c r="E42" s="48"/>
    </row>
    <row r="43" spans="1:5" ht="12.75" customHeight="1">
      <c r="A43" s="174">
        <v>3</v>
      </c>
      <c r="B43" s="326" t="s">
        <v>61</v>
      </c>
      <c r="C43" s="326"/>
      <c r="D43" s="43" t="str">
        <f>AktQuartKurz&amp;" "&amp;AktJahr</f>
        <v>Q1 2018</v>
      </c>
      <c r="E43" s="43" t="str">
        <f>AktQuartKurz&amp;" "&amp;(AktJahr-1)</f>
        <v>Q1 2017</v>
      </c>
    </row>
    <row r="44" spans="1:5" ht="12.75" customHeight="1">
      <c r="A44" s="174">
        <v>3</v>
      </c>
      <c r="B44" s="327"/>
      <c r="C44" s="327"/>
      <c r="D44" s="44" t="str">
        <f>Einheit_Waehrung</f>
        <v>Mio. €</v>
      </c>
      <c r="E44" s="44" t="str">
        <f>D44</f>
        <v>Mio. €</v>
      </c>
    </row>
    <row r="45" spans="1:5" ht="12.75" customHeight="1">
      <c r="A45" s="174">
        <v>3</v>
      </c>
      <c r="B45" s="45" t="s">
        <v>187</v>
      </c>
      <c r="C45" s="45"/>
      <c r="D45" s="156">
        <v>0</v>
      </c>
      <c r="E45" s="157">
        <v>0</v>
      </c>
    </row>
    <row r="46" spans="1:5" ht="12.75" customHeight="1">
      <c r="A46" s="174">
        <v>3</v>
      </c>
      <c r="B46" s="46" t="s">
        <v>188</v>
      </c>
      <c r="C46" s="46"/>
      <c r="D46" s="158">
        <v>0</v>
      </c>
      <c r="E46" s="159">
        <v>0</v>
      </c>
    </row>
    <row r="47" spans="1:5" ht="12.75" customHeight="1">
      <c r="A47" s="174">
        <v>3</v>
      </c>
      <c r="B47" s="46" t="s">
        <v>22</v>
      </c>
      <c r="C47" s="46"/>
      <c r="D47" s="158">
        <v>0</v>
      </c>
      <c r="E47" s="159">
        <v>0</v>
      </c>
    </row>
    <row r="48" spans="1:5" ht="12.75" customHeight="1">
      <c r="A48" s="174">
        <v>3</v>
      </c>
      <c r="B48" s="47" t="s">
        <v>60</v>
      </c>
      <c r="C48" s="47"/>
      <c r="D48" s="160">
        <f>SUM(D45:D47)</f>
        <v>0</v>
      </c>
      <c r="E48" s="161">
        <f>SUM(E45:E47)</f>
        <v>0</v>
      </c>
    </row>
    <row r="49" ht="12.75" customHeight="1"/>
    <row r="50" ht="12.75" customHeight="1" hidden="1"/>
    <row r="51" ht="12.75" customHeight="1" hidden="1"/>
    <row r="52" spans="2:5" ht="12.75" customHeight="1">
      <c r="B52" s="297">
        <f>IF(INT(AktJahrMonat)&gt;=201606,"","Hinweis: Die Größengruppen von Öffentlichen Pfandbriefen werden erst ab Q2 2015 erfasst.")</f>
      </c>
      <c r="C52" s="297"/>
      <c r="D52" s="297"/>
      <c r="E52" s="297"/>
    </row>
    <row r="53" spans="2:5" ht="19.5" customHeight="1" hidden="1">
      <c r="B53" s="365">
        <f>IF(INT(AktJahrMonat)&gt;201503,"","Hinweis: Die Größengruppen über 300 Tsd. € von Hypothekenpfandbriefen wurden ab Q2 2014 neu festgelegt; 
daher werden die Vorjahreszahlen für Hypothekenpfandbriefe nicht abgebildet.")</f>
      </c>
      <c r="C53" s="365"/>
      <c r="D53" s="365"/>
      <c r="E53" s="365"/>
    </row>
    <row r="54" ht="6" customHeight="1"/>
    <row r="55" ht="12.75">
      <c r="B55" s="265"/>
    </row>
  </sheetData>
  <sheetProtection/>
  <mergeCells count="8">
    <mergeCell ref="B5:E5"/>
    <mergeCell ref="B40:E40"/>
    <mergeCell ref="B53:E53"/>
    <mergeCell ref="B41:E41"/>
    <mergeCell ref="B28:E28"/>
    <mergeCell ref="B29:E29"/>
    <mergeCell ref="B16:E16"/>
    <mergeCell ref="B17:E17"/>
  </mergeCells>
  <printOptions horizontalCentered="1"/>
  <pageMargins left="0.7874015748031497" right="0.7874015748031497" top="0.984251968503937" bottom="0.984251968503937" header="0.5118110236220472" footer="0.5118110236220472"/>
  <pageSetup horizontalDpi="600" verticalDpi="600" orientation="portrait" paperSize="9" scale="95" r:id="rId1"/>
  <headerFooter alignWithMargins="0">
    <oddFooter>&amp;L&amp;8 &amp;C&amp;8 &amp;R&amp;8Seite &amp;P</oddFooter>
  </headerFooter>
</worksheet>
</file>

<file path=xl/worksheets/sheet4.xml><?xml version="1.0" encoding="utf-8"?>
<worksheet xmlns="http://schemas.openxmlformats.org/spreadsheetml/2006/main" xmlns:r="http://schemas.openxmlformats.org/officeDocument/2006/relationships">
  <sheetPr codeName="Tabelle5"/>
  <dimension ref="B2:T92"/>
  <sheetViews>
    <sheetView showGridLines="0" showRowColHeaders="0" zoomScaleSheetLayoutView="100" zoomScalePageLayoutView="0" workbookViewId="0" topLeftCell="A1">
      <selection activeCell="A1" sqref="A1"/>
    </sheetView>
  </sheetViews>
  <sheetFormatPr defaultColWidth="11.421875" defaultRowHeight="12.75"/>
  <cols>
    <col min="1" max="1" width="0.85546875" style="8" customWidth="1"/>
    <col min="2" max="2" width="6.7109375" style="63" hidden="1" customWidth="1"/>
    <col min="3" max="3" width="22.57421875" style="8" customWidth="1"/>
    <col min="4" max="4" width="8.7109375" style="8" customWidth="1"/>
    <col min="5" max="19" width="10.7109375" style="8" customWidth="1"/>
    <col min="20" max="20" width="18.28125" style="8" customWidth="1"/>
    <col min="21" max="21" width="0.71875" style="8" customWidth="1"/>
    <col min="22" max="16384" width="11.421875" style="8" customWidth="1"/>
  </cols>
  <sheetData>
    <row r="1" ht="4.5" customHeight="1"/>
    <row r="2" ht="12.75">
      <c r="C2" s="261" t="s">
        <v>4</v>
      </c>
    </row>
    <row r="3" ht="12.75">
      <c r="C3" s="262"/>
    </row>
    <row r="4" spans="3:12" ht="12.75">
      <c r="C4" s="328" t="s">
        <v>219</v>
      </c>
      <c r="D4" s="42"/>
      <c r="E4" s="42"/>
      <c r="F4" s="42"/>
      <c r="G4" s="42"/>
      <c r="H4" s="42"/>
      <c r="I4" s="42"/>
      <c r="L4" s="42"/>
    </row>
    <row r="5" spans="3:12" ht="12.75">
      <c r="C5" s="328" t="s">
        <v>0</v>
      </c>
      <c r="D5" s="42"/>
      <c r="E5" s="42"/>
      <c r="F5" s="42"/>
      <c r="G5" s="42"/>
      <c r="H5" s="42"/>
      <c r="I5" s="42"/>
      <c r="L5" s="42"/>
    </row>
    <row r="6" spans="3:12" ht="12.75">
      <c r="C6" s="328" t="s">
        <v>263</v>
      </c>
      <c r="D6" s="42"/>
      <c r="E6" s="42"/>
      <c r="F6" s="42"/>
      <c r="G6" s="42"/>
      <c r="H6" s="42"/>
      <c r="I6" s="42"/>
      <c r="L6" s="42"/>
    </row>
    <row r="7" spans="3:12" ht="15" customHeight="1">
      <c r="C7" s="328" t="str">
        <f>UebInstitutQuartal</f>
        <v>1. Quartal 2018</v>
      </c>
      <c r="D7" s="42"/>
      <c r="E7" s="42"/>
      <c r="F7" s="42"/>
      <c r="G7" s="42"/>
      <c r="H7" s="42"/>
      <c r="I7" s="42"/>
      <c r="L7" s="42"/>
    </row>
    <row r="9" spans="3:20" ht="12.75" customHeight="1">
      <c r="C9" s="116"/>
      <c r="D9" s="116"/>
      <c r="E9" s="329" t="s">
        <v>61</v>
      </c>
      <c r="F9" s="330"/>
      <c r="G9" s="330"/>
      <c r="H9" s="330"/>
      <c r="I9" s="330"/>
      <c r="J9" s="330"/>
      <c r="K9" s="330"/>
      <c r="L9" s="330"/>
      <c r="M9" s="330"/>
      <c r="N9" s="330"/>
      <c r="O9" s="330"/>
      <c r="P9" s="330"/>
      <c r="Q9" s="330"/>
      <c r="R9" s="330"/>
      <c r="S9" s="69"/>
      <c r="T9" s="69"/>
    </row>
    <row r="10" spans="3:20" ht="9" customHeight="1">
      <c r="C10" s="52"/>
      <c r="D10" s="52"/>
      <c r="E10" s="331"/>
      <c r="F10" s="327"/>
      <c r="G10" s="327"/>
      <c r="H10" s="327"/>
      <c r="I10" s="327"/>
      <c r="J10" s="327"/>
      <c r="K10" s="327"/>
      <c r="L10" s="327"/>
      <c r="M10" s="327"/>
      <c r="N10" s="327"/>
      <c r="O10" s="327"/>
      <c r="P10" s="327"/>
      <c r="Q10" s="327"/>
      <c r="R10" s="327"/>
      <c r="S10" s="376" t="s">
        <v>136</v>
      </c>
      <c r="T10" s="378" t="s">
        <v>220</v>
      </c>
    </row>
    <row r="11" spans="3:20" ht="11.25" customHeight="1">
      <c r="C11" s="52"/>
      <c r="D11" s="52"/>
      <c r="E11" s="101" t="s">
        <v>129</v>
      </c>
      <c r="F11" s="102" t="s">
        <v>130</v>
      </c>
      <c r="G11" s="103"/>
      <c r="H11" s="103"/>
      <c r="I11" s="103"/>
      <c r="J11" s="103"/>
      <c r="K11" s="103"/>
      <c r="L11" s="104"/>
      <c r="M11" s="103"/>
      <c r="N11" s="70"/>
      <c r="O11" s="70"/>
      <c r="P11" s="70"/>
      <c r="Q11" s="70"/>
      <c r="R11" s="71"/>
      <c r="S11" s="376"/>
      <c r="T11" s="378"/>
    </row>
    <row r="12" spans="3:20" ht="11.25" customHeight="1">
      <c r="C12" s="52"/>
      <c r="D12" s="52"/>
      <c r="E12" s="105"/>
      <c r="F12" s="332" t="s">
        <v>131</v>
      </c>
      <c r="G12" s="106"/>
      <c r="H12" s="106"/>
      <c r="I12" s="106"/>
      <c r="J12" s="106"/>
      <c r="K12" s="107"/>
      <c r="L12" s="332" t="s">
        <v>54</v>
      </c>
      <c r="M12" s="106"/>
      <c r="N12" s="106"/>
      <c r="O12" s="106"/>
      <c r="P12" s="106"/>
      <c r="Q12" s="72"/>
      <c r="R12" s="73"/>
      <c r="S12" s="376"/>
      <c r="T12" s="378"/>
    </row>
    <row r="13" spans="3:20" ht="11.25" customHeight="1">
      <c r="C13" s="52"/>
      <c r="D13" s="52"/>
      <c r="E13" s="105"/>
      <c r="F13" s="108" t="str">
        <f>E11</f>
        <v>Insgesamt</v>
      </c>
      <c r="G13" s="109" t="str">
        <f>F11</f>
        <v>davon</v>
      </c>
      <c r="H13" s="110"/>
      <c r="I13" s="110"/>
      <c r="J13" s="110"/>
      <c r="K13" s="110"/>
      <c r="L13" s="111" t="str">
        <f>F13</f>
        <v>Insgesamt</v>
      </c>
      <c r="M13" s="109" t="str">
        <f>G13</f>
        <v>davon</v>
      </c>
      <c r="N13" s="59"/>
      <c r="O13" s="59"/>
      <c r="P13" s="59"/>
      <c r="Q13" s="59"/>
      <c r="R13" s="60"/>
      <c r="S13" s="376"/>
      <c r="T13" s="378"/>
    </row>
    <row r="14" spans="3:20" ht="43.5" customHeight="1">
      <c r="C14" s="52"/>
      <c r="D14" s="52"/>
      <c r="E14" s="66"/>
      <c r="F14" s="74"/>
      <c r="G14" s="75" t="s">
        <v>202</v>
      </c>
      <c r="H14" s="76" t="s">
        <v>203</v>
      </c>
      <c r="I14" s="76" t="s">
        <v>132</v>
      </c>
      <c r="J14" s="77" t="s">
        <v>21</v>
      </c>
      <c r="K14" s="76" t="s">
        <v>53</v>
      </c>
      <c r="L14" s="78"/>
      <c r="M14" s="75" t="s">
        <v>133</v>
      </c>
      <c r="N14" s="76" t="s">
        <v>134</v>
      </c>
      <c r="O14" s="76" t="s">
        <v>135</v>
      </c>
      <c r="P14" s="77" t="s">
        <v>293</v>
      </c>
      <c r="Q14" s="77" t="str">
        <f>J14</f>
        <v>Unfertige und noch nicht ertragfähige Neubauten</v>
      </c>
      <c r="R14" s="76" t="str">
        <f>K14</f>
        <v>Bauplätze</v>
      </c>
      <c r="S14" s="377"/>
      <c r="T14" s="379"/>
    </row>
    <row r="15" spans="3:20" ht="12.75">
      <c r="C15" s="79" t="s">
        <v>20</v>
      </c>
      <c r="D15" s="112" t="str">
        <f>AktQuartal</f>
        <v>1. Quartal</v>
      </c>
      <c r="E15" s="81" t="str">
        <f>Einheit_Waehrung</f>
        <v>Mio. €</v>
      </c>
      <c r="F15" s="81" t="str">
        <f>E15</f>
        <v>Mio. €</v>
      </c>
      <c r="G15" s="81" t="str">
        <f>E15</f>
        <v>Mio. €</v>
      </c>
      <c r="H15" s="81" t="str">
        <f>E15</f>
        <v>Mio. €</v>
      </c>
      <c r="I15" s="81" t="str">
        <f>E15</f>
        <v>Mio. €</v>
      </c>
      <c r="J15" s="81" t="str">
        <f>E15</f>
        <v>Mio. €</v>
      </c>
      <c r="K15" s="81" t="str">
        <f>E15</f>
        <v>Mio. €</v>
      </c>
      <c r="L15" s="81" t="str">
        <f>E15</f>
        <v>Mio. €</v>
      </c>
      <c r="M15" s="81" t="str">
        <f>L15</f>
        <v>Mio. €</v>
      </c>
      <c r="N15" s="81" t="str">
        <f>L15</f>
        <v>Mio. €</v>
      </c>
      <c r="O15" s="81" t="str">
        <f>L15</f>
        <v>Mio. €</v>
      </c>
      <c r="P15" s="81" t="str">
        <f>L15</f>
        <v>Mio. €</v>
      </c>
      <c r="Q15" s="81" t="str">
        <f>L15</f>
        <v>Mio. €</v>
      </c>
      <c r="R15" s="81" t="str">
        <f>L15</f>
        <v>Mio. €</v>
      </c>
      <c r="S15" s="82" t="str">
        <f>E15</f>
        <v>Mio. €</v>
      </c>
      <c r="T15" s="81" t="str">
        <f>E15</f>
        <v>Mio. €</v>
      </c>
    </row>
    <row r="16" spans="2:20" ht="12.75">
      <c r="B16" s="63" t="s">
        <v>81</v>
      </c>
      <c r="C16" s="62" t="s">
        <v>19</v>
      </c>
      <c r="D16" s="39" t="str">
        <f>"Jahr "&amp;AktJahr</f>
        <v>Jahr 2018</v>
      </c>
      <c r="E16" s="165">
        <f>F16+L16</f>
        <v>746.4000000000001</v>
      </c>
      <c r="F16" s="165">
        <f>SUM(G16:K16)</f>
        <v>745.4000000000001</v>
      </c>
      <c r="G16" s="165">
        <v>154.2</v>
      </c>
      <c r="H16" s="165">
        <v>531</v>
      </c>
      <c r="I16" s="165">
        <v>60.2</v>
      </c>
      <c r="J16" s="165">
        <v>0</v>
      </c>
      <c r="K16" s="165">
        <v>0</v>
      </c>
      <c r="L16" s="165">
        <f>SUM(M16:R16)</f>
        <v>1</v>
      </c>
      <c r="M16" s="165">
        <v>1</v>
      </c>
      <c r="N16" s="165">
        <v>0</v>
      </c>
      <c r="O16" s="165">
        <v>0</v>
      </c>
      <c r="P16" s="165">
        <v>0</v>
      </c>
      <c r="Q16" s="165">
        <v>0</v>
      </c>
      <c r="R16" s="165">
        <v>0</v>
      </c>
      <c r="S16" s="166">
        <v>0</v>
      </c>
      <c r="T16" s="165">
        <v>0</v>
      </c>
    </row>
    <row r="17" spans="3:20" ht="12.75">
      <c r="C17" s="79"/>
      <c r="D17" s="79" t="str">
        <f>"Jahr "&amp;(AktJahr-1)</f>
        <v>Jahr 2017</v>
      </c>
      <c r="E17" s="167">
        <f aca="true" t="shared" si="0" ref="E17:E48">F17+L17</f>
        <v>569</v>
      </c>
      <c r="F17" s="167">
        <f aca="true" t="shared" si="1" ref="F17:F48">SUM(G17:K17)</f>
        <v>569</v>
      </c>
      <c r="G17" s="167">
        <v>113.8</v>
      </c>
      <c r="H17" s="167">
        <v>405.6</v>
      </c>
      <c r="I17" s="167">
        <v>49.6</v>
      </c>
      <c r="J17" s="167">
        <v>0</v>
      </c>
      <c r="K17" s="167">
        <v>0</v>
      </c>
      <c r="L17" s="167">
        <f aca="true" t="shared" si="2" ref="L17:L48">SUM(M17:R17)</f>
        <v>0</v>
      </c>
      <c r="M17" s="167">
        <v>0</v>
      </c>
      <c r="N17" s="167">
        <v>0</v>
      </c>
      <c r="O17" s="167">
        <v>0</v>
      </c>
      <c r="P17" s="167">
        <v>0</v>
      </c>
      <c r="Q17" s="167">
        <v>0</v>
      </c>
      <c r="R17" s="167">
        <v>0</v>
      </c>
      <c r="S17" s="168">
        <v>0</v>
      </c>
      <c r="T17" s="167">
        <v>0</v>
      </c>
    </row>
    <row r="18" spans="2:20" ht="12.75">
      <c r="B18" s="63" t="s">
        <v>82</v>
      </c>
      <c r="C18" s="62" t="s">
        <v>80</v>
      </c>
      <c r="D18" s="39" t="str">
        <f>$D$16</f>
        <v>Jahr 2018</v>
      </c>
      <c r="E18" s="165">
        <f t="shared" si="0"/>
        <v>746.4000000000001</v>
      </c>
      <c r="F18" s="165">
        <f t="shared" si="1"/>
        <v>745.4000000000001</v>
      </c>
      <c r="G18" s="165">
        <v>154.2</v>
      </c>
      <c r="H18" s="165">
        <v>531</v>
      </c>
      <c r="I18" s="165">
        <v>60.2</v>
      </c>
      <c r="J18" s="165">
        <v>0</v>
      </c>
      <c r="K18" s="165">
        <v>0</v>
      </c>
      <c r="L18" s="165">
        <f t="shared" si="2"/>
        <v>1</v>
      </c>
      <c r="M18" s="165">
        <v>1</v>
      </c>
      <c r="N18" s="165">
        <v>0</v>
      </c>
      <c r="O18" s="165">
        <v>0</v>
      </c>
      <c r="P18" s="165">
        <v>0</v>
      </c>
      <c r="Q18" s="165">
        <v>0</v>
      </c>
      <c r="R18" s="165">
        <v>0</v>
      </c>
      <c r="S18" s="166">
        <v>0</v>
      </c>
      <c r="T18" s="165">
        <v>0</v>
      </c>
    </row>
    <row r="19" spans="3:20" ht="12.75">
      <c r="C19" s="79"/>
      <c r="D19" s="79" t="str">
        <f>$D$17</f>
        <v>Jahr 2017</v>
      </c>
      <c r="E19" s="167">
        <f t="shared" si="0"/>
        <v>569</v>
      </c>
      <c r="F19" s="167">
        <f t="shared" si="1"/>
        <v>569</v>
      </c>
      <c r="G19" s="167">
        <v>113.8</v>
      </c>
      <c r="H19" s="167">
        <v>405.6</v>
      </c>
      <c r="I19" s="167">
        <v>49.6</v>
      </c>
      <c r="J19" s="167">
        <v>0</v>
      </c>
      <c r="K19" s="167">
        <v>0</v>
      </c>
      <c r="L19" s="167">
        <f t="shared" si="2"/>
        <v>0</v>
      </c>
      <c r="M19" s="167">
        <v>0</v>
      </c>
      <c r="N19" s="167">
        <v>0</v>
      </c>
      <c r="O19" s="167">
        <v>0</v>
      </c>
      <c r="P19" s="167">
        <v>0</v>
      </c>
      <c r="Q19" s="167">
        <v>0</v>
      </c>
      <c r="R19" s="167">
        <v>0</v>
      </c>
      <c r="S19" s="168">
        <v>0</v>
      </c>
      <c r="T19" s="167">
        <v>0</v>
      </c>
    </row>
    <row r="20" spans="2:20" ht="12.75">
      <c r="B20" s="64" t="s">
        <v>93</v>
      </c>
      <c r="C20" s="62" t="s">
        <v>5</v>
      </c>
      <c r="D20" s="39" t="str">
        <f>$D$16</f>
        <v>Jahr 2018</v>
      </c>
      <c r="E20" s="165">
        <f t="shared" si="0"/>
        <v>0</v>
      </c>
      <c r="F20" s="165">
        <f t="shared" si="1"/>
        <v>0</v>
      </c>
      <c r="G20" s="165">
        <v>0</v>
      </c>
      <c r="H20" s="165">
        <v>0</v>
      </c>
      <c r="I20" s="165">
        <v>0</v>
      </c>
      <c r="J20" s="165">
        <v>0</v>
      </c>
      <c r="K20" s="165">
        <v>0</v>
      </c>
      <c r="L20" s="165">
        <f t="shared" si="2"/>
        <v>0</v>
      </c>
      <c r="M20" s="165">
        <v>0</v>
      </c>
      <c r="N20" s="165">
        <v>0</v>
      </c>
      <c r="O20" s="165">
        <v>0</v>
      </c>
      <c r="P20" s="165">
        <v>0</v>
      </c>
      <c r="Q20" s="165">
        <v>0</v>
      </c>
      <c r="R20" s="165">
        <v>0</v>
      </c>
      <c r="S20" s="166">
        <v>0</v>
      </c>
      <c r="T20" s="165">
        <v>0</v>
      </c>
    </row>
    <row r="21" spans="3:20" ht="12.75">
      <c r="C21" s="79"/>
      <c r="D21" s="79" t="str">
        <f>$D$17</f>
        <v>Jahr 2017</v>
      </c>
      <c r="E21" s="167">
        <f t="shared" si="0"/>
        <v>0</v>
      </c>
      <c r="F21" s="167">
        <f t="shared" si="1"/>
        <v>0</v>
      </c>
      <c r="G21" s="167">
        <v>0</v>
      </c>
      <c r="H21" s="167">
        <v>0</v>
      </c>
      <c r="I21" s="167">
        <v>0</v>
      </c>
      <c r="J21" s="167">
        <v>0</v>
      </c>
      <c r="K21" s="167">
        <v>0</v>
      </c>
      <c r="L21" s="167">
        <f t="shared" si="2"/>
        <v>0</v>
      </c>
      <c r="M21" s="167">
        <v>0</v>
      </c>
      <c r="N21" s="167">
        <v>0</v>
      </c>
      <c r="O21" s="167">
        <v>0</v>
      </c>
      <c r="P21" s="167">
        <v>0</v>
      </c>
      <c r="Q21" s="167">
        <v>0</v>
      </c>
      <c r="R21" s="167">
        <v>0</v>
      </c>
      <c r="S21" s="168">
        <v>0</v>
      </c>
      <c r="T21" s="167">
        <v>0</v>
      </c>
    </row>
    <row r="22" spans="2:20" ht="12.75">
      <c r="B22" s="64" t="s">
        <v>99</v>
      </c>
      <c r="C22" s="62" t="s">
        <v>6</v>
      </c>
      <c r="D22" s="39" t="str">
        <f>$D$16</f>
        <v>Jahr 2018</v>
      </c>
      <c r="E22" s="165">
        <f t="shared" si="0"/>
        <v>0</v>
      </c>
      <c r="F22" s="165">
        <f t="shared" si="1"/>
        <v>0</v>
      </c>
      <c r="G22" s="165">
        <v>0</v>
      </c>
      <c r="H22" s="165">
        <v>0</v>
      </c>
      <c r="I22" s="165">
        <v>0</v>
      </c>
      <c r="J22" s="165">
        <v>0</v>
      </c>
      <c r="K22" s="165">
        <v>0</v>
      </c>
      <c r="L22" s="165">
        <f t="shared" si="2"/>
        <v>0</v>
      </c>
      <c r="M22" s="165">
        <v>0</v>
      </c>
      <c r="N22" s="165">
        <v>0</v>
      </c>
      <c r="O22" s="165">
        <v>0</v>
      </c>
      <c r="P22" s="165">
        <v>0</v>
      </c>
      <c r="Q22" s="165">
        <v>0</v>
      </c>
      <c r="R22" s="165">
        <v>0</v>
      </c>
      <c r="S22" s="166">
        <v>0</v>
      </c>
      <c r="T22" s="165">
        <v>0</v>
      </c>
    </row>
    <row r="23" spans="3:20" ht="12.75">
      <c r="C23" s="79"/>
      <c r="D23" s="79" t="str">
        <f>$D$17</f>
        <v>Jahr 2017</v>
      </c>
      <c r="E23" s="167">
        <f t="shared" si="0"/>
        <v>0</v>
      </c>
      <c r="F23" s="167">
        <f t="shared" si="1"/>
        <v>0</v>
      </c>
      <c r="G23" s="167">
        <v>0</v>
      </c>
      <c r="H23" s="167">
        <v>0</v>
      </c>
      <c r="I23" s="167">
        <v>0</v>
      </c>
      <c r="J23" s="167">
        <v>0</v>
      </c>
      <c r="K23" s="167">
        <v>0</v>
      </c>
      <c r="L23" s="167">
        <f t="shared" si="2"/>
        <v>0</v>
      </c>
      <c r="M23" s="167">
        <v>0</v>
      </c>
      <c r="N23" s="167">
        <v>0</v>
      </c>
      <c r="O23" s="167">
        <v>0</v>
      </c>
      <c r="P23" s="167">
        <v>0</v>
      </c>
      <c r="Q23" s="167">
        <v>0</v>
      </c>
      <c r="R23" s="167">
        <v>0</v>
      </c>
      <c r="S23" s="168">
        <v>0</v>
      </c>
      <c r="T23" s="167">
        <v>0</v>
      </c>
    </row>
    <row r="24" spans="2:20" ht="12.75">
      <c r="B24" s="64" t="s">
        <v>100</v>
      </c>
      <c r="C24" s="62" t="s">
        <v>7</v>
      </c>
      <c r="D24" s="39" t="str">
        <f>$D$16</f>
        <v>Jahr 2018</v>
      </c>
      <c r="E24" s="165">
        <f t="shared" si="0"/>
        <v>0</v>
      </c>
      <c r="F24" s="165">
        <f t="shared" si="1"/>
        <v>0</v>
      </c>
      <c r="G24" s="165">
        <v>0</v>
      </c>
      <c r="H24" s="165">
        <v>0</v>
      </c>
      <c r="I24" s="165">
        <v>0</v>
      </c>
      <c r="J24" s="165">
        <v>0</v>
      </c>
      <c r="K24" s="165">
        <v>0</v>
      </c>
      <c r="L24" s="165">
        <f t="shared" si="2"/>
        <v>0</v>
      </c>
      <c r="M24" s="165">
        <v>0</v>
      </c>
      <c r="N24" s="165">
        <v>0</v>
      </c>
      <c r="O24" s="165">
        <v>0</v>
      </c>
      <c r="P24" s="165">
        <v>0</v>
      </c>
      <c r="Q24" s="165">
        <v>0</v>
      </c>
      <c r="R24" s="165">
        <v>0</v>
      </c>
      <c r="S24" s="166">
        <v>0</v>
      </c>
      <c r="T24" s="165">
        <v>0</v>
      </c>
    </row>
    <row r="25" spans="3:20" ht="12.75">
      <c r="C25" s="79"/>
      <c r="D25" s="79" t="str">
        <f>$D$17</f>
        <v>Jahr 2017</v>
      </c>
      <c r="E25" s="167">
        <f t="shared" si="0"/>
        <v>0</v>
      </c>
      <c r="F25" s="167">
        <f t="shared" si="1"/>
        <v>0</v>
      </c>
      <c r="G25" s="167">
        <v>0</v>
      </c>
      <c r="H25" s="167">
        <v>0</v>
      </c>
      <c r="I25" s="167">
        <v>0</v>
      </c>
      <c r="J25" s="167">
        <v>0</v>
      </c>
      <c r="K25" s="167">
        <v>0</v>
      </c>
      <c r="L25" s="167">
        <f t="shared" si="2"/>
        <v>0</v>
      </c>
      <c r="M25" s="167">
        <v>0</v>
      </c>
      <c r="N25" s="167">
        <v>0</v>
      </c>
      <c r="O25" s="167">
        <v>0</v>
      </c>
      <c r="P25" s="167">
        <v>0</v>
      </c>
      <c r="Q25" s="167">
        <v>0</v>
      </c>
      <c r="R25" s="167">
        <v>0</v>
      </c>
      <c r="S25" s="168">
        <v>0</v>
      </c>
      <c r="T25" s="167">
        <v>0</v>
      </c>
    </row>
    <row r="26" spans="2:20" ht="12.75">
      <c r="B26" s="64" t="s">
        <v>101</v>
      </c>
      <c r="C26" s="62" t="s">
        <v>8</v>
      </c>
      <c r="D26" s="39" t="str">
        <f>$D$16</f>
        <v>Jahr 2018</v>
      </c>
      <c r="E26" s="165">
        <f t="shared" si="0"/>
        <v>0</v>
      </c>
      <c r="F26" s="165">
        <f t="shared" si="1"/>
        <v>0</v>
      </c>
      <c r="G26" s="165">
        <v>0</v>
      </c>
      <c r="H26" s="165">
        <v>0</v>
      </c>
      <c r="I26" s="165">
        <v>0</v>
      </c>
      <c r="J26" s="165">
        <v>0</v>
      </c>
      <c r="K26" s="165">
        <v>0</v>
      </c>
      <c r="L26" s="165">
        <f t="shared" si="2"/>
        <v>0</v>
      </c>
      <c r="M26" s="165">
        <v>0</v>
      </c>
      <c r="N26" s="165">
        <v>0</v>
      </c>
      <c r="O26" s="165">
        <v>0</v>
      </c>
      <c r="P26" s="165">
        <v>0</v>
      </c>
      <c r="Q26" s="165">
        <v>0</v>
      </c>
      <c r="R26" s="165">
        <v>0</v>
      </c>
      <c r="S26" s="166">
        <v>0</v>
      </c>
      <c r="T26" s="165">
        <v>0</v>
      </c>
    </row>
    <row r="27" spans="3:20" ht="12.75">
      <c r="C27" s="79"/>
      <c r="D27" s="79" t="str">
        <f>$D$17</f>
        <v>Jahr 2017</v>
      </c>
      <c r="E27" s="167">
        <f t="shared" si="0"/>
        <v>0</v>
      </c>
      <c r="F27" s="167">
        <f t="shared" si="1"/>
        <v>0</v>
      </c>
      <c r="G27" s="167">
        <v>0</v>
      </c>
      <c r="H27" s="167">
        <v>0</v>
      </c>
      <c r="I27" s="167">
        <v>0</v>
      </c>
      <c r="J27" s="167">
        <v>0</v>
      </c>
      <c r="K27" s="167">
        <v>0</v>
      </c>
      <c r="L27" s="167">
        <f t="shared" si="2"/>
        <v>0</v>
      </c>
      <c r="M27" s="167">
        <v>0</v>
      </c>
      <c r="N27" s="167">
        <v>0</v>
      </c>
      <c r="O27" s="167">
        <v>0</v>
      </c>
      <c r="P27" s="167">
        <v>0</v>
      </c>
      <c r="Q27" s="167">
        <v>0</v>
      </c>
      <c r="R27" s="167">
        <v>0</v>
      </c>
      <c r="S27" s="168">
        <v>0</v>
      </c>
      <c r="T27" s="167">
        <v>0</v>
      </c>
    </row>
    <row r="28" spans="2:20" ht="12.75">
      <c r="B28" s="64" t="s">
        <v>83</v>
      </c>
      <c r="C28" s="62" t="s">
        <v>9</v>
      </c>
      <c r="D28" s="39" t="str">
        <f>$D$16</f>
        <v>Jahr 2018</v>
      </c>
      <c r="E28" s="165">
        <f t="shared" si="0"/>
        <v>0</v>
      </c>
      <c r="F28" s="165">
        <f t="shared" si="1"/>
        <v>0</v>
      </c>
      <c r="G28" s="165">
        <v>0</v>
      </c>
      <c r="H28" s="165">
        <v>0</v>
      </c>
      <c r="I28" s="165">
        <v>0</v>
      </c>
      <c r="J28" s="165">
        <v>0</v>
      </c>
      <c r="K28" s="165">
        <v>0</v>
      </c>
      <c r="L28" s="165">
        <f t="shared" si="2"/>
        <v>0</v>
      </c>
      <c r="M28" s="165">
        <v>0</v>
      </c>
      <c r="N28" s="165">
        <v>0</v>
      </c>
      <c r="O28" s="165">
        <v>0</v>
      </c>
      <c r="P28" s="165">
        <v>0</v>
      </c>
      <c r="Q28" s="165">
        <v>0</v>
      </c>
      <c r="R28" s="165">
        <v>0</v>
      </c>
      <c r="S28" s="166">
        <v>0</v>
      </c>
      <c r="T28" s="165">
        <v>0</v>
      </c>
    </row>
    <row r="29" spans="3:20" ht="12.75">
      <c r="C29" s="79"/>
      <c r="D29" s="79" t="str">
        <f>$D$17</f>
        <v>Jahr 2017</v>
      </c>
      <c r="E29" s="167">
        <f t="shared" si="0"/>
        <v>0</v>
      </c>
      <c r="F29" s="167">
        <f t="shared" si="1"/>
        <v>0</v>
      </c>
      <c r="G29" s="167">
        <v>0</v>
      </c>
      <c r="H29" s="167">
        <v>0</v>
      </c>
      <c r="I29" s="167">
        <v>0</v>
      </c>
      <c r="J29" s="167">
        <v>0</v>
      </c>
      <c r="K29" s="167">
        <v>0</v>
      </c>
      <c r="L29" s="167">
        <f t="shared" si="2"/>
        <v>0</v>
      </c>
      <c r="M29" s="167">
        <v>0</v>
      </c>
      <c r="N29" s="167">
        <v>0</v>
      </c>
      <c r="O29" s="167">
        <v>0</v>
      </c>
      <c r="P29" s="167">
        <v>0</v>
      </c>
      <c r="Q29" s="167">
        <v>0</v>
      </c>
      <c r="R29" s="167">
        <v>0</v>
      </c>
      <c r="S29" s="168">
        <v>0</v>
      </c>
      <c r="T29" s="167">
        <v>0</v>
      </c>
    </row>
    <row r="30" spans="2:20" ht="12.75">
      <c r="B30" s="63" t="s">
        <v>84</v>
      </c>
      <c r="C30" s="62" t="s">
        <v>10</v>
      </c>
      <c r="D30" s="39" t="str">
        <f>$D$16</f>
        <v>Jahr 2018</v>
      </c>
      <c r="E30" s="165">
        <f t="shared" si="0"/>
        <v>0</v>
      </c>
      <c r="F30" s="165">
        <f t="shared" si="1"/>
        <v>0</v>
      </c>
      <c r="G30" s="165">
        <v>0</v>
      </c>
      <c r="H30" s="165">
        <v>0</v>
      </c>
      <c r="I30" s="165">
        <v>0</v>
      </c>
      <c r="J30" s="165">
        <v>0</v>
      </c>
      <c r="K30" s="165">
        <v>0</v>
      </c>
      <c r="L30" s="165">
        <f t="shared" si="2"/>
        <v>0</v>
      </c>
      <c r="M30" s="165">
        <v>0</v>
      </c>
      <c r="N30" s="165">
        <v>0</v>
      </c>
      <c r="O30" s="165">
        <v>0</v>
      </c>
      <c r="P30" s="165">
        <v>0</v>
      </c>
      <c r="Q30" s="165">
        <v>0</v>
      </c>
      <c r="R30" s="165">
        <v>0</v>
      </c>
      <c r="S30" s="166">
        <v>0</v>
      </c>
      <c r="T30" s="165">
        <v>0</v>
      </c>
    </row>
    <row r="31" spans="3:20" ht="12.75">
      <c r="C31" s="79"/>
      <c r="D31" s="79" t="str">
        <f>$D$17</f>
        <v>Jahr 2017</v>
      </c>
      <c r="E31" s="167">
        <f t="shared" si="0"/>
        <v>0</v>
      </c>
      <c r="F31" s="167">
        <f t="shared" si="1"/>
        <v>0</v>
      </c>
      <c r="G31" s="167">
        <v>0</v>
      </c>
      <c r="H31" s="167">
        <v>0</v>
      </c>
      <c r="I31" s="167">
        <v>0</v>
      </c>
      <c r="J31" s="167">
        <v>0</v>
      </c>
      <c r="K31" s="167">
        <v>0</v>
      </c>
      <c r="L31" s="167">
        <f t="shared" si="2"/>
        <v>0</v>
      </c>
      <c r="M31" s="167">
        <v>0</v>
      </c>
      <c r="N31" s="167">
        <v>0</v>
      </c>
      <c r="O31" s="167">
        <v>0</v>
      </c>
      <c r="P31" s="167">
        <v>0</v>
      </c>
      <c r="Q31" s="167">
        <v>0</v>
      </c>
      <c r="R31" s="167">
        <v>0</v>
      </c>
      <c r="S31" s="168">
        <v>0</v>
      </c>
      <c r="T31" s="167">
        <v>0</v>
      </c>
    </row>
    <row r="32" spans="2:20" ht="12.75">
      <c r="B32" s="63" t="s">
        <v>94</v>
      </c>
      <c r="C32" s="62" t="s">
        <v>11</v>
      </c>
      <c r="D32" s="39" t="str">
        <f>$D$16</f>
        <v>Jahr 2018</v>
      </c>
      <c r="E32" s="165">
        <f t="shared" si="0"/>
        <v>0</v>
      </c>
      <c r="F32" s="165">
        <f t="shared" si="1"/>
        <v>0</v>
      </c>
      <c r="G32" s="165">
        <v>0</v>
      </c>
      <c r="H32" s="165">
        <v>0</v>
      </c>
      <c r="I32" s="165">
        <v>0</v>
      </c>
      <c r="J32" s="165">
        <v>0</v>
      </c>
      <c r="K32" s="165">
        <v>0</v>
      </c>
      <c r="L32" s="165">
        <f t="shared" si="2"/>
        <v>0</v>
      </c>
      <c r="M32" s="165">
        <v>0</v>
      </c>
      <c r="N32" s="165">
        <v>0</v>
      </c>
      <c r="O32" s="165">
        <v>0</v>
      </c>
      <c r="P32" s="165">
        <v>0</v>
      </c>
      <c r="Q32" s="165">
        <v>0</v>
      </c>
      <c r="R32" s="165">
        <v>0</v>
      </c>
      <c r="S32" s="166">
        <v>0</v>
      </c>
      <c r="T32" s="165">
        <v>0</v>
      </c>
    </row>
    <row r="33" spans="3:20" ht="12.75">
      <c r="C33" s="79"/>
      <c r="D33" s="79" t="str">
        <f>$D$17</f>
        <v>Jahr 2017</v>
      </c>
      <c r="E33" s="167">
        <f t="shared" si="0"/>
        <v>0</v>
      </c>
      <c r="F33" s="167">
        <f t="shared" si="1"/>
        <v>0</v>
      </c>
      <c r="G33" s="167">
        <v>0</v>
      </c>
      <c r="H33" s="167">
        <v>0</v>
      </c>
      <c r="I33" s="167">
        <v>0</v>
      </c>
      <c r="J33" s="167">
        <v>0</v>
      </c>
      <c r="K33" s="167">
        <v>0</v>
      </c>
      <c r="L33" s="167">
        <f t="shared" si="2"/>
        <v>0</v>
      </c>
      <c r="M33" s="167">
        <v>0</v>
      </c>
      <c r="N33" s="167">
        <v>0</v>
      </c>
      <c r="O33" s="167">
        <v>0</v>
      </c>
      <c r="P33" s="167">
        <v>0</v>
      </c>
      <c r="Q33" s="167">
        <v>0</v>
      </c>
      <c r="R33" s="167">
        <v>0</v>
      </c>
      <c r="S33" s="168">
        <v>0</v>
      </c>
      <c r="T33" s="167">
        <v>0</v>
      </c>
    </row>
    <row r="34" spans="2:20" ht="12.75">
      <c r="B34" s="63" t="s">
        <v>85</v>
      </c>
      <c r="C34" s="62" t="s">
        <v>12</v>
      </c>
      <c r="D34" s="39" t="str">
        <f>$D$16</f>
        <v>Jahr 2018</v>
      </c>
      <c r="E34" s="165">
        <f t="shared" si="0"/>
        <v>0</v>
      </c>
      <c r="F34" s="165">
        <f t="shared" si="1"/>
        <v>0</v>
      </c>
      <c r="G34" s="165">
        <v>0</v>
      </c>
      <c r="H34" s="165">
        <v>0</v>
      </c>
      <c r="I34" s="165">
        <v>0</v>
      </c>
      <c r="J34" s="165">
        <v>0</v>
      </c>
      <c r="K34" s="165">
        <v>0</v>
      </c>
      <c r="L34" s="165">
        <f t="shared" si="2"/>
        <v>0</v>
      </c>
      <c r="M34" s="165">
        <v>0</v>
      </c>
      <c r="N34" s="165">
        <v>0</v>
      </c>
      <c r="O34" s="165">
        <v>0</v>
      </c>
      <c r="P34" s="165">
        <v>0</v>
      </c>
      <c r="Q34" s="165">
        <v>0</v>
      </c>
      <c r="R34" s="165">
        <v>0</v>
      </c>
      <c r="S34" s="166">
        <v>0</v>
      </c>
      <c r="T34" s="165">
        <v>0</v>
      </c>
    </row>
    <row r="35" spans="3:20" ht="12.75">
      <c r="C35" s="79"/>
      <c r="D35" s="79" t="str">
        <f>$D$17</f>
        <v>Jahr 2017</v>
      </c>
      <c r="E35" s="167">
        <f t="shared" si="0"/>
        <v>0</v>
      </c>
      <c r="F35" s="167">
        <f t="shared" si="1"/>
        <v>0</v>
      </c>
      <c r="G35" s="167">
        <v>0</v>
      </c>
      <c r="H35" s="167">
        <v>0</v>
      </c>
      <c r="I35" s="167">
        <v>0</v>
      </c>
      <c r="J35" s="167">
        <v>0</v>
      </c>
      <c r="K35" s="167">
        <v>0</v>
      </c>
      <c r="L35" s="167">
        <f t="shared" si="2"/>
        <v>0</v>
      </c>
      <c r="M35" s="167">
        <v>0</v>
      </c>
      <c r="N35" s="167">
        <v>0</v>
      </c>
      <c r="O35" s="167">
        <v>0</v>
      </c>
      <c r="P35" s="167">
        <v>0</v>
      </c>
      <c r="Q35" s="167">
        <v>0</v>
      </c>
      <c r="R35" s="167">
        <v>0</v>
      </c>
      <c r="S35" s="168">
        <v>0</v>
      </c>
      <c r="T35" s="167">
        <v>0</v>
      </c>
    </row>
    <row r="36" spans="2:20" ht="12.75">
      <c r="B36" s="63" t="s">
        <v>86</v>
      </c>
      <c r="C36" s="62" t="s">
        <v>13</v>
      </c>
      <c r="D36" s="39" t="str">
        <f>$D$16</f>
        <v>Jahr 2018</v>
      </c>
      <c r="E36" s="165">
        <f t="shared" si="0"/>
        <v>0</v>
      </c>
      <c r="F36" s="165">
        <f t="shared" si="1"/>
        <v>0</v>
      </c>
      <c r="G36" s="165">
        <v>0</v>
      </c>
      <c r="H36" s="165">
        <v>0</v>
      </c>
      <c r="I36" s="165">
        <v>0</v>
      </c>
      <c r="J36" s="165">
        <v>0</v>
      </c>
      <c r="K36" s="165">
        <v>0</v>
      </c>
      <c r="L36" s="165">
        <f t="shared" si="2"/>
        <v>0</v>
      </c>
      <c r="M36" s="165">
        <v>0</v>
      </c>
      <c r="N36" s="165">
        <v>0</v>
      </c>
      <c r="O36" s="165">
        <v>0</v>
      </c>
      <c r="P36" s="165">
        <v>0</v>
      </c>
      <c r="Q36" s="165">
        <v>0</v>
      </c>
      <c r="R36" s="165">
        <v>0</v>
      </c>
      <c r="S36" s="166">
        <v>0</v>
      </c>
      <c r="T36" s="165">
        <v>0</v>
      </c>
    </row>
    <row r="37" spans="3:20" ht="12.75">
      <c r="C37" s="79"/>
      <c r="D37" s="79" t="str">
        <f>$D$17</f>
        <v>Jahr 2017</v>
      </c>
      <c r="E37" s="167">
        <f t="shared" si="0"/>
        <v>0</v>
      </c>
      <c r="F37" s="167">
        <f t="shared" si="1"/>
        <v>0</v>
      </c>
      <c r="G37" s="167">
        <v>0</v>
      </c>
      <c r="H37" s="167">
        <v>0</v>
      </c>
      <c r="I37" s="167">
        <v>0</v>
      </c>
      <c r="J37" s="167">
        <v>0</v>
      </c>
      <c r="K37" s="167">
        <v>0</v>
      </c>
      <c r="L37" s="167">
        <f t="shared" si="2"/>
        <v>0</v>
      </c>
      <c r="M37" s="167">
        <v>0</v>
      </c>
      <c r="N37" s="167">
        <v>0</v>
      </c>
      <c r="O37" s="167">
        <v>0</v>
      </c>
      <c r="P37" s="167">
        <v>0</v>
      </c>
      <c r="Q37" s="167">
        <v>0</v>
      </c>
      <c r="R37" s="167">
        <v>0</v>
      </c>
      <c r="S37" s="168">
        <v>0</v>
      </c>
      <c r="T37" s="167">
        <v>0</v>
      </c>
    </row>
    <row r="38" spans="2:20" ht="12.75">
      <c r="B38" s="63" t="s">
        <v>95</v>
      </c>
      <c r="C38" s="62" t="s">
        <v>31</v>
      </c>
      <c r="D38" s="39" t="str">
        <f>$D$16</f>
        <v>Jahr 2018</v>
      </c>
      <c r="E38" s="165">
        <f t="shared" si="0"/>
        <v>0</v>
      </c>
      <c r="F38" s="165">
        <f t="shared" si="1"/>
        <v>0</v>
      </c>
      <c r="G38" s="165">
        <v>0</v>
      </c>
      <c r="H38" s="165">
        <v>0</v>
      </c>
      <c r="I38" s="165">
        <v>0</v>
      </c>
      <c r="J38" s="165">
        <v>0</v>
      </c>
      <c r="K38" s="165">
        <v>0</v>
      </c>
      <c r="L38" s="165">
        <f t="shared" si="2"/>
        <v>0</v>
      </c>
      <c r="M38" s="165">
        <v>0</v>
      </c>
      <c r="N38" s="165">
        <v>0</v>
      </c>
      <c r="O38" s="165">
        <v>0</v>
      </c>
      <c r="P38" s="165">
        <v>0</v>
      </c>
      <c r="Q38" s="165">
        <v>0</v>
      </c>
      <c r="R38" s="165">
        <v>0</v>
      </c>
      <c r="S38" s="166">
        <v>0</v>
      </c>
      <c r="T38" s="165">
        <v>0</v>
      </c>
    </row>
    <row r="39" spans="3:20" ht="12.75">
      <c r="C39" s="79"/>
      <c r="D39" s="79" t="str">
        <f>$D$17</f>
        <v>Jahr 2017</v>
      </c>
      <c r="E39" s="167">
        <f t="shared" si="0"/>
        <v>0</v>
      </c>
      <c r="F39" s="167">
        <f t="shared" si="1"/>
        <v>0</v>
      </c>
      <c r="G39" s="167">
        <v>0</v>
      </c>
      <c r="H39" s="167">
        <v>0</v>
      </c>
      <c r="I39" s="167">
        <v>0</v>
      </c>
      <c r="J39" s="167">
        <v>0</v>
      </c>
      <c r="K39" s="167">
        <v>0</v>
      </c>
      <c r="L39" s="167">
        <f t="shared" si="2"/>
        <v>0</v>
      </c>
      <c r="M39" s="167">
        <v>0</v>
      </c>
      <c r="N39" s="167">
        <v>0</v>
      </c>
      <c r="O39" s="167">
        <v>0</v>
      </c>
      <c r="P39" s="167">
        <v>0</v>
      </c>
      <c r="Q39" s="167">
        <v>0</v>
      </c>
      <c r="R39" s="167">
        <v>0</v>
      </c>
      <c r="S39" s="168">
        <v>0</v>
      </c>
      <c r="T39" s="167">
        <v>0</v>
      </c>
    </row>
    <row r="40" spans="2:20" ht="12.75">
      <c r="B40" s="63" t="s">
        <v>102</v>
      </c>
      <c r="C40" s="62" t="s">
        <v>32</v>
      </c>
      <c r="D40" s="39" t="str">
        <f>$D$16</f>
        <v>Jahr 2018</v>
      </c>
      <c r="E40" s="165">
        <f t="shared" si="0"/>
        <v>0</v>
      </c>
      <c r="F40" s="165">
        <f t="shared" si="1"/>
        <v>0</v>
      </c>
      <c r="G40" s="165">
        <v>0</v>
      </c>
      <c r="H40" s="165">
        <v>0</v>
      </c>
      <c r="I40" s="165">
        <v>0</v>
      </c>
      <c r="J40" s="165">
        <v>0</v>
      </c>
      <c r="K40" s="165">
        <v>0</v>
      </c>
      <c r="L40" s="165">
        <f t="shared" si="2"/>
        <v>0</v>
      </c>
      <c r="M40" s="165">
        <v>0</v>
      </c>
      <c r="N40" s="165">
        <v>0</v>
      </c>
      <c r="O40" s="165">
        <v>0</v>
      </c>
      <c r="P40" s="165">
        <v>0</v>
      </c>
      <c r="Q40" s="165">
        <v>0</v>
      </c>
      <c r="R40" s="165">
        <v>0</v>
      </c>
      <c r="S40" s="166">
        <v>0</v>
      </c>
      <c r="T40" s="165">
        <v>0</v>
      </c>
    </row>
    <row r="41" spans="3:20" ht="12.75">
      <c r="C41" s="79"/>
      <c r="D41" s="79" t="str">
        <f>$D$17</f>
        <v>Jahr 2017</v>
      </c>
      <c r="E41" s="167">
        <f t="shared" si="0"/>
        <v>0</v>
      </c>
      <c r="F41" s="167">
        <f t="shared" si="1"/>
        <v>0</v>
      </c>
      <c r="G41" s="167">
        <v>0</v>
      </c>
      <c r="H41" s="167">
        <v>0</v>
      </c>
      <c r="I41" s="167">
        <v>0</v>
      </c>
      <c r="J41" s="167">
        <v>0</v>
      </c>
      <c r="K41" s="167">
        <v>0</v>
      </c>
      <c r="L41" s="167">
        <f t="shared" si="2"/>
        <v>0</v>
      </c>
      <c r="M41" s="167">
        <v>0</v>
      </c>
      <c r="N41" s="167">
        <v>0</v>
      </c>
      <c r="O41" s="167">
        <v>0</v>
      </c>
      <c r="P41" s="167">
        <v>0</v>
      </c>
      <c r="Q41" s="167">
        <v>0</v>
      </c>
      <c r="R41" s="167">
        <v>0</v>
      </c>
      <c r="S41" s="168">
        <v>0</v>
      </c>
      <c r="T41" s="167">
        <v>0</v>
      </c>
    </row>
    <row r="42" spans="2:20" ht="12.75">
      <c r="B42" s="63" t="s">
        <v>103</v>
      </c>
      <c r="C42" s="62" t="s">
        <v>33</v>
      </c>
      <c r="D42" s="39" t="str">
        <f>$D$16</f>
        <v>Jahr 2018</v>
      </c>
      <c r="E42" s="165">
        <f t="shared" si="0"/>
        <v>0</v>
      </c>
      <c r="F42" s="165">
        <f t="shared" si="1"/>
        <v>0</v>
      </c>
      <c r="G42" s="165">
        <v>0</v>
      </c>
      <c r="H42" s="165">
        <v>0</v>
      </c>
      <c r="I42" s="165">
        <v>0</v>
      </c>
      <c r="J42" s="165">
        <v>0</v>
      </c>
      <c r="K42" s="165">
        <v>0</v>
      </c>
      <c r="L42" s="165">
        <f t="shared" si="2"/>
        <v>0</v>
      </c>
      <c r="M42" s="165">
        <v>0</v>
      </c>
      <c r="N42" s="165">
        <v>0</v>
      </c>
      <c r="O42" s="165">
        <v>0</v>
      </c>
      <c r="P42" s="165">
        <v>0</v>
      </c>
      <c r="Q42" s="165">
        <v>0</v>
      </c>
      <c r="R42" s="165">
        <v>0</v>
      </c>
      <c r="S42" s="166">
        <v>0</v>
      </c>
      <c r="T42" s="165">
        <v>0</v>
      </c>
    </row>
    <row r="43" spans="3:20" ht="12.75">
      <c r="C43" s="79"/>
      <c r="D43" s="79" t="str">
        <f>$D$17</f>
        <v>Jahr 2017</v>
      </c>
      <c r="E43" s="167">
        <f t="shared" si="0"/>
        <v>0</v>
      </c>
      <c r="F43" s="167">
        <f t="shared" si="1"/>
        <v>0</v>
      </c>
      <c r="G43" s="167">
        <v>0</v>
      </c>
      <c r="H43" s="167">
        <v>0</v>
      </c>
      <c r="I43" s="167">
        <v>0</v>
      </c>
      <c r="J43" s="167">
        <v>0</v>
      </c>
      <c r="K43" s="167">
        <v>0</v>
      </c>
      <c r="L43" s="167">
        <f t="shared" si="2"/>
        <v>0</v>
      </c>
      <c r="M43" s="167">
        <v>0</v>
      </c>
      <c r="N43" s="167">
        <v>0</v>
      </c>
      <c r="O43" s="167">
        <v>0</v>
      </c>
      <c r="P43" s="167">
        <v>0</v>
      </c>
      <c r="Q43" s="167">
        <v>0</v>
      </c>
      <c r="R43" s="167">
        <v>0</v>
      </c>
      <c r="S43" s="168">
        <v>0</v>
      </c>
      <c r="T43" s="167">
        <v>0</v>
      </c>
    </row>
    <row r="44" spans="2:20" ht="12.75">
      <c r="B44" s="63" t="s">
        <v>104</v>
      </c>
      <c r="C44" s="62" t="s">
        <v>34</v>
      </c>
      <c r="D44" s="39" t="str">
        <f>$D$16</f>
        <v>Jahr 2018</v>
      </c>
      <c r="E44" s="165">
        <f t="shared" si="0"/>
        <v>0</v>
      </c>
      <c r="F44" s="165">
        <f t="shared" si="1"/>
        <v>0</v>
      </c>
      <c r="G44" s="165">
        <v>0</v>
      </c>
      <c r="H44" s="165">
        <v>0</v>
      </c>
      <c r="I44" s="165">
        <v>0</v>
      </c>
      <c r="J44" s="165">
        <v>0</v>
      </c>
      <c r="K44" s="165">
        <v>0</v>
      </c>
      <c r="L44" s="165">
        <f t="shared" si="2"/>
        <v>0</v>
      </c>
      <c r="M44" s="165">
        <v>0</v>
      </c>
      <c r="N44" s="165">
        <v>0</v>
      </c>
      <c r="O44" s="165">
        <v>0</v>
      </c>
      <c r="P44" s="165">
        <v>0</v>
      </c>
      <c r="Q44" s="165">
        <v>0</v>
      </c>
      <c r="R44" s="165">
        <v>0</v>
      </c>
      <c r="S44" s="166">
        <v>0</v>
      </c>
      <c r="T44" s="165">
        <v>0</v>
      </c>
    </row>
    <row r="45" spans="3:20" ht="12.75">
      <c r="C45" s="79"/>
      <c r="D45" s="79" t="str">
        <f>$D$17</f>
        <v>Jahr 2017</v>
      </c>
      <c r="E45" s="167">
        <f t="shared" si="0"/>
        <v>0</v>
      </c>
      <c r="F45" s="167">
        <f t="shared" si="1"/>
        <v>0</v>
      </c>
      <c r="G45" s="167">
        <v>0</v>
      </c>
      <c r="H45" s="167">
        <v>0</v>
      </c>
      <c r="I45" s="167">
        <v>0</v>
      </c>
      <c r="J45" s="167">
        <v>0</v>
      </c>
      <c r="K45" s="167">
        <v>0</v>
      </c>
      <c r="L45" s="167">
        <f t="shared" si="2"/>
        <v>0</v>
      </c>
      <c r="M45" s="167">
        <v>0</v>
      </c>
      <c r="N45" s="167">
        <v>0</v>
      </c>
      <c r="O45" s="167">
        <v>0</v>
      </c>
      <c r="P45" s="167">
        <v>0</v>
      </c>
      <c r="Q45" s="167">
        <v>0</v>
      </c>
      <c r="R45" s="167">
        <v>0</v>
      </c>
      <c r="S45" s="168">
        <v>0</v>
      </c>
      <c r="T45" s="167">
        <v>0</v>
      </c>
    </row>
    <row r="46" spans="2:20" ht="12.75">
      <c r="B46" s="63" t="s">
        <v>96</v>
      </c>
      <c r="C46" s="62" t="s">
        <v>35</v>
      </c>
      <c r="D46" s="39" t="str">
        <f>$D$16</f>
        <v>Jahr 2018</v>
      </c>
      <c r="E46" s="165">
        <f t="shared" si="0"/>
        <v>0</v>
      </c>
      <c r="F46" s="165">
        <f t="shared" si="1"/>
        <v>0</v>
      </c>
      <c r="G46" s="165">
        <v>0</v>
      </c>
      <c r="H46" s="165">
        <v>0</v>
      </c>
      <c r="I46" s="165">
        <v>0</v>
      </c>
      <c r="J46" s="165">
        <v>0</v>
      </c>
      <c r="K46" s="165">
        <v>0</v>
      </c>
      <c r="L46" s="165">
        <f t="shared" si="2"/>
        <v>0</v>
      </c>
      <c r="M46" s="165">
        <v>0</v>
      </c>
      <c r="N46" s="165">
        <v>0</v>
      </c>
      <c r="O46" s="165">
        <v>0</v>
      </c>
      <c r="P46" s="165">
        <v>0</v>
      </c>
      <c r="Q46" s="165">
        <v>0</v>
      </c>
      <c r="R46" s="165">
        <v>0</v>
      </c>
      <c r="S46" s="166">
        <v>0</v>
      </c>
      <c r="T46" s="165">
        <v>0</v>
      </c>
    </row>
    <row r="47" spans="3:20" ht="12.75">
      <c r="C47" s="79"/>
      <c r="D47" s="79" t="str">
        <f>$D$17</f>
        <v>Jahr 2017</v>
      </c>
      <c r="E47" s="167">
        <f t="shared" si="0"/>
        <v>0</v>
      </c>
      <c r="F47" s="167">
        <f t="shared" si="1"/>
        <v>0</v>
      </c>
      <c r="G47" s="167">
        <v>0</v>
      </c>
      <c r="H47" s="167">
        <v>0</v>
      </c>
      <c r="I47" s="167">
        <v>0</v>
      </c>
      <c r="J47" s="167">
        <v>0</v>
      </c>
      <c r="K47" s="167">
        <v>0</v>
      </c>
      <c r="L47" s="167">
        <f t="shared" si="2"/>
        <v>0</v>
      </c>
      <c r="M47" s="167">
        <v>0</v>
      </c>
      <c r="N47" s="167">
        <v>0</v>
      </c>
      <c r="O47" s="167">
        <v>0</v>
      </c>
      <c r="P47" s="167">
        <v>0</v>
      </c>
      <c r="Q47" s="167">
        <v>0</v>
      </c>
      <c r="R47" s="167">
        <v>0</v>
      </c>
      <c r="S47" s="168">
        <v>0</v>
      </c>
      <c r="T47" s="167">
        <v>0</v>
      </c>
    </row>
    <row r="48" spans="2:20" ht="12.75">
      <c r="B48" s="63" t="s">
        <v>88</v>
      </c>
      <c r="C48" s="62" t="s">
        <v>36</v>
      </c>
      <c r="D48" s="39" t="str">
        <f>$D$16</f>
        <v>Jahr 2018</v>
      </c>
      <c r="E48" s="165">
        <f t="shared" si="0"/>
        <v>0</v>
      </c>
      <c r="F48" s="165">
        <f t="shared" si="1"/>
        <v>0</v>
      </c>
      <c r="G48" s="165">
        <v>0</v>
      </c>
      <c r="H48" s="165">
        <v>0</v>
      </c>
      <c r="I48" s="165">
        <v>0</v>
      </c>
      <c r="J48" s="165">
        <v>0</v>
      </c>
      <c r="K48" s="165">
        <v>0</v>
      </c>
      <c r="L48" s="165">
        <f t="shared" si="2"/>
        <v>0</v>
      </c>
      <c r="M48" s="165">
        <v>0</v>
      </c>
      <c r="N48" s="165">
        <v>0</v>
      </c>
      <c r="O48" s="165">
        <v>0</v>
      </c>
      <c r="P48" s="165">
        <v>0</v>
      </c>
      <c r="Q48" s="165">
        <v>0</v>
      </c>
      <c r="R48" s="165">
        <v>0</v>
      </c>
      <c r="S48" s="166">
        <v>0</v>
      </c>
      <c r="T48" s="165">
        <v>0</v>
      </c>
    </row>
    <row r="49" spans="3:20" ht="12.75">
      <c r="C49" s="79"/>
      <c r="D49" s="79" t="str">
        <f>$D$17</f>
        <v>Jahr 2017</v>
      </c>
      <c r="E49" s="167">
        <f aca="true" t="shared" si="3" ref="E49:E91">F49+L49</f>
        <v>0</v>
      </c>
      <c r="F49" s="167">
        <f aca="true" t="shared" si="4" ref="F49:F91">SUM(G49:K49)</f>
        <v>0</v>
      </c>
      <c r="G49" s="167">
        <v>0</v>
      </c>
      <c r="H49" s="167">
        <v>0</v>
      </c>
      <c r="I49" s="167">
        <v>0</v>
      </c>
      <c r="J49" s="167">
        <v>0</v>
      </c>
      <c r="K49" s="167">
        <v>0</v>
      </c>
      <c r="L49" s="167">
        <f aca="true" t="shared" si="5" ref="L49:L91">SUM(M49:R49)</f>
        <v>0</v>
      </c>
      <c r="M49" s="167">
        <v>0</v>
      </c>
      <c r="N49" s="167">
        <v>0</v>
      </c>
      <c r="O49" s="167">
        <v>0</v>
      </c>
      <c r="P49" s="167">
        <v>0</v>
      </c>
      <c r="Q49" s="167">
        <v>0</v>
      </c>
      <c r="R49" s="167">
        <v>0</v>
      </c>
      <c r="S49" s="168">
        <v>0</v>
      </c>
      <c r="T49" s="167">
        <v>0</v>
      </c>
    </row>
    <row r="50" spans="2:20" ht="12.75">
      <c r="B50" s="63" t="s">
        <v>105</v>
      </c>
      <c r="C50" s="62" t="s">
        <v>37</v>
      </c>
      <c r="D50" s="39" t="str">
        <f>$D$16</f>
        <v>Jahr 2018</v>
      </c>
      <c r="E50" s="165">
        <f t="shared" si="3"/>
        <v>0</v>
      </c>
      <c r="F50" s="165">
        <f t="shared" si="4"/>
        <v>0</v>
      </c>
      <c r="G50" s="165">
        <v>0</v>
      </c>
      <c r="H50" s="165">
        <v>0</v>
      </c>
      <c r="I50" s="165">
        <v>0</v>
      </c>
      <c r="J50" s="165">
        <v>0</v>
      </c>
      <c r="K50" s="165">
        <v>0</v>
      </c>
      <c r="L50" s="165">
        <f t="shared" si="5"/>
        <v>0</v>
      </c>
      <c r="M50" s="165">
        <v>0</v>
      </c>
      <c r="N50" s="165">
        <v>0</v>
      </c>
      <c r="O50" s="165">
        <v>0</v>
      </c>
      <c r="P50" s="165">
        <v>0</v>
      </c>
      <c r="Q50" s="165">
        <v>0</v>
      </c>
      <c r="R50" s="165">
        <v>0</v>
      </c>
      <c r="S50" s="166">
        <v>0</v>
      </c>
      <c r="T50" s="165">
        <v>0</v>
      </c>
    </row>
    <row r="51" spans="3:20" ht="12.75">
      <c r="C51" s="79"/>
      <c r="D51" s="79" t="str">
        <f>$D$17</f>
        <v>Jahr 2017</v>
      </c>
      <c r="E51" s="167">
        <f t="shared" si="3"/>
        <v>0</v>
      </c>
      <c r="F51" s="167">
        <f t="shared" si="4"/>
        <v>0</v>
      </c>
      <c r="G51" s="167">
        <v>0</v>
      </c>
      <c r="H51" s="167">
        <v>0</v>
      </c>
      <c r="I51" s="167">
        <v>0</v>
      </c>
      <c r="J51" s="167">
        <v>0</v>
      </c>
      <c r="K51" s="167">
        <v>0</v>
      </c>
      <c r="L51" s="167">
        <f t="shared" si="5"/>
        <v>0</v>
      </c>
      <c r="M51" s="167">
        <v>0</v>
      </c>
      <c r="N51" s="167">
        <v>0</v>
      </c>
      <c r="O51" s="167">
        <v>0</v>
      </c>
      <c r="P51" s="167">
        <v>0</v>
      </c>
      <c r="Q51" s="167">
        <v>0</v>
      </c>
      <c r="R51" s="167">
        <v>0</v>
      </c>
      <c r="S51" s="168">
        <v>0</v>
      </c>
      <c r="T51" s="167">
        <v>0</v>
      </c>
    </row>
    <row r="52" spans="2:20" ht="12.75">
      <c r="B52" s="63" t="s">
        <v>106</v>
      </c>
      <c r="C52" s="62" t="s">
        <v>38</v>
      </c>
      <c r="D52" s="39" t="str">
        <f>$D$16</f>
        <v>Jahr 2018</v>
      </c>
      <c r="E52" s="165">
        <f t="shared" si="3"/>
        <v>0</v>
      </c>
      <c r="F52" s="165">
        <f t="shared" si="4"/>
        <v>0</v>
      </c>
      <c r="G52" s="165">
        <v>0</v>
      </c>
      <c r="H52" s="165">
        <v>0</v>
      </c>
      <c r="I52" s="165">
        <v>0</v>
      </c>
      <c r="J52" s="165">
        <v>0</v>
      </c>
      <c r="K52" s="165">
        <v>0</v>
      </c>
      <c r="L52" s="165">
        <f t="shared" si="5"/>
        <v>0</v>
      </c>
      <c r="M52" s="165">
        <v>0</v>
      </c>
      <c r="N52" s="165">
        <v>0</v>
      </c>
      <c r="O52" s="165">
        <v>0</v>
      </c>
      <c r="P52" s="165">
        <v>0</v>
      </c>
      <c r="Q52" s="165">
        <v>0</v>
      </c>
      <c r="R52" s="165">
        <v>0</v>
      </c>
      <c r="S52" s="166">
        <v>0</v>
      </c>
      <c r="T52" s="165">
        <v>0</v>
      </c>
    </row>
    <row r="53" spans="3:20" ht="12.75">
      <c r="C53" s="79"/>
      <c r="D53" s="79" t="str">
        <f>$D$17</f>
        <v>Jahr 2017</v>
      </c>
      <c r="E53" s="167">
        <f t="shared" si="3"/>
        <v>0</v>
      </c>
      <c r="F53" s="167">
        <f t="shared" si="4"/>
        <v>0</v>
      </c>
      <c r="G53" s="167">
        <v>0</v>
      </c>
      <c r="H53" s="167">
        <v>0</v>
      </c>
      <c r="I53" s="167">
        <v>0</v>
      </c>
      <c r="J53" s="167">
        <v>0</v>
      </c>
      <c r="K53" s="167">
        <v>0</v>
      </c>
      <c r="L53" s="167">
        <f t="shared" si="5"/>
        <v>0</v>
      </c>
      <c r="M53" s="167">
        <v>0</v>
      </c>
      <c r="N53" s="167">
        <v>0</v>
      </c>
      <c r="O53" s="167">
        <v>0</v>
      </c>
      <c r="P53" s="167">
        <v>0</v>
      </c>
      <c r="Q53" s="167">
        <v>0</v>
      </c>
      <c r="R53" s="167">
        <v>0</v>
      </c>
      <c r="S53" s="168">
        <v>0</v>
      </c>
      <c r="T53" s="167">
        <v>0</v>
      </c>
    </row>
    <row r="54" spans="2:20" ht="12.75">
      <c r="B54" s="63" t="s">
        <v>97</v>
      </c>
      <c r="C54" s="62" t="s">
        <v>39</v>
      </c>
      <c r="D54" s="39" t="str">
        <f>$D$16</f>
        <v>Jahr 2018</v>
      </c>
      <c r="E54" s="165">
        <f t="shared" si="3"/>
        <v>0</v>
      </c>
      <c r="F54" s="165">
        <f t="shared" si="4"/>
        <v>0</v>
      </c>
      <c r="G54" s="165">
        <v>0</v>
      </c>
      <c r="H54" s="165">
        <v>0</v>
      </c>
      <c r="I54" s="165">
        <v>0</v>
      </c>
      <c r="J54" s="165">
        <v>0</v>
      </c>
      <c r="K54" s="165">
        <v>0</v>
      </c>
      <c r="L54" s="165">
        <f t="shared" si="5"/>
        <v>0</v>
      </c>
      <c r="M54" s="165">
        <v>0</v>
      </c>
      <c r="N54" s="165">
        <v>0</v>
      </c>
      <c r="O54" s="165">
        <v>0</v>
      </c>
      <c r="P54" s="165">
        <v>0</v>
      </c>
      <c r="Q54" s="165">
        <v>0</v>
      </c>
      <c r="R54" s="165">
        <v>0</v>
      </c>
      <c r="S54" s="166">
        <v>0</v>
      </c>
      <c r="T54" s="165">
        <v>0</v>
      </c>
    </row>
    <row r="55" spans="3:20" ht="12.75">
      <c r="C55" s="79"/>
      <c r="D55" s="79" t="str">
        <f>$D$17</f>
        <v>Jahr 2017</v>
      </c>
      <c r="E55" s="167">
        <f t="shared" si="3"/>
        <v>0</v>
      </c>
      <c r="F55" s="167">
        <f t="shared" si="4"/>
        <v>0</v>
      </c>
      <c r="G55" s="167">
        <v>0</v>
      </c>
      <c r="H55" s="167">
        <v>0</v>
      </c>
      <c r="I55" s="167">
        <v>0</v>
      </c>
      <c r="J55" s="167">
        <v>0</v>
      </c>
      <c r="K55" s="167">
        <v>0</v>
      </c>
      <c r="L55" s="167">
        <f t="shared" si="5"/>
        <v>0</v>
      </c>
      <c r="M55" s="167">
        <v>0</v>
      </c>
      <c r="N55" s="167">
        <v>0</v>
      </c>
      <c r="O55" s="167">
        <v>0</v>
      </c>
      <c r="P55" s="167">
        <v>0</v>
      </c>
      <c r="Q55" s="167">
        <v>0</v>
      </c>
      <c r="R55" s="167">
        <v>0</v>
      </c>
      <c r="S55" s="168">
        <v>0</v>
      </c>
      <c r="T55" s="167">
        <v>0</v>
      </c>
    </row>
    <row r="56" spans="2:20" ht="12.75">
      <c r="B56" s="63" t="s">
        <v>107</v>
      </c>
      <c r="C56" s="62" t="s">
        <v>40</v>
      </c>
      <c r="D56" s="39" t="str">
        <f>$D$16</f>
        <v>Jahr 2018</v>
      </c>
      <c r="E56" s="165">
        <f t="shared" si="3"/>
        <v>0</v>
      </c>
      <c r="F56" s="165">
        <f t="shared" si="4"/>
        <v>0</v>
      </c>
      <c r="G56" s="165">
        <v>0</v>
      </c>
      <c r="H56" s="165">
        <v>0</v>
      </c>
      <c r="I56" s="165">
        <v>0</v>
      </c>
      <c r="J56" s="165">
        <v>0</v>
      </c>
      <c r="K56" s="165">
        <v>0</v>
      </c>
      <c r="L56" s="165">
        <f t="shared" si="5"/>
        <v>0</v>
      </c>
      <c r="M56" s="165">
        <v>0</v>
      </c>
      <c r="N56" s="165">
        <v>0</v>
      </c>
      <c r="O56" s="165">
        <v>0</v>
      </c>
      <c r="P56" s="165">
        <v>0</v>
      </c>
      <c r="Q56" s="165">
        <v>0</v>
      </c>
      <c r="R56" s="165">
        <v>0</v>
      </c>
      <c r="S56" s="166">
        <v>0</v>
      </c>
      <c r="T56" s="165">
        <v>0</v>
      </c>
    </row>
    <row r="57" spans="3:20" ht="12.75">
      <c r="C57" s="79"/>
      <c r="D57" s="79" t="str">
        <f>$D$17</f>
        <v>Jahr 2017</v>
      </c>
      <c r="E57" s="167">
        <f t="shared" si="3"/>
        <v>0</v>
      </c>
      <c r="F57" s="167">
        <f t="shared" si="4"/>
        <v>0</v>
      </c>
      <c r="G57" s="167">
        <v>0</v>
      </c>
      <c r="H57" s="167">
        <v>0</v>
      </c>
      <c r="I57" s="167">
        <v>0</v>
      </c>
      <c r="J57" s="167">
        <v>0</v>
      </c>
      <c r="K57" s="167">
        <v>0</v>
      </c>
      <c r="L57" s="167">
        <f t="shared" si="5"/>
        <v>0</v>
      </c>
      <c r="M57" s="167">
        <v>0</v>
      </c>
      <c r="N57" s="167">
        <v>0</v>
      </c>
      <c r="O57" s="167">
        <v>0</v>
      </c>
      <c r="P57" s="167">
        <v>0</v>
      </c>
      <c r="Q57" s="167">
        <v>0</v>
      </c>
      <c r="R57" s="167">
        <v>0</v>
      </c>
      <c r="S57" s="168">
        <v>0</v>
      </c>
      <c r="T57" s="167">
        <v>0</v>
      </c>
    </row>
    <row r="58" spans="2:20" ht="12.75">
      <c r="B58" s="63" t="s">
        <v>108</v>
      </c>
      <c r="C58" s="62" t="s">
        <v>41</v>
      </c>
      <c r="D58" s="39" t="str">
        <f>$D$16</f>
        <v>Jahr 2018</v>
      </c>
      <c r="E58" s="165">
        <f t="shared" si="3"/>
        <v>0</v>
      </c>
      <c r="F58" s="165">
        <f t="shared" si="4"/>
        <v>0</v>
      </c>
      <c r="G58" s="165">
        <v>0</v>
      </c>
      <c r="H58" s="165">
        <v>0</v>
      </c>
      <c r="I58" s="165">
        <v>0</v>
      </c>
      <c r="J58" s="165">
        <v>0</v>
      </c>
      <c r="K58" s="165">
        <v>0</v>
      </c>
      <c r="L58" s="165">
        <f t="shared" si="5"/>
        <v>0</v>
      </c>
      <c r="M58" s="165">
        <v>0</v>
      </c>
      <c r="N58" s="165">
        <v>0</v>
      </c>
      <c r="O58" s="165">
        <v>0</v>
      </c>
      <c r="P58" s="165">
        <v>0</v>
      </c>
      <c r="Q58" s="165">
        <v>0</v>
      </c>
      <c r="R58" s="165">
        <v>0</v>
      </c>
      <c r="S58" s="166">
        <v>0</v>
      </c>
      <c r="T58" s="165">
        <v>0</v>
      </c>
    </row>
    <row r="59" spans="3:20" ht="12.75">
      <c r="C59" s="79"/>
      <c r="D59" s="79" t="str">
        <f>$D$17</f>
        <v>Jahr 2017</v>
      </c>
      <c r="E59" s="167">
        <f t="shared" si="3"/>
        <v>0</v>
      </c>
      <c r="F59" s="167">
        <f t="shared" si="4"/>
        <v>0</v>
      </c>
      <c r="G59" s="167">
        <v>0</v>
      </c>
      <c r="H59" s="167">
        <v>0</v>
      </c>
      <c r="I59" s="167">
        <v>0</v>
      </c>
      <c r="J59" s="167">
        <v>0</v>
      </c>
      <c r="K59" s="167">
        <v>0</v>
      </c>
      <c r="L59" s="167">
        <f t="shared" si="5"/>
        <v>0</v>
      </c>
      <c r="M59" s="167">
        <v>0</v>
      </c>
      <c r="N59" s="167">
        <v>0</v>
      </c>
      <c r="O59" s="167">
        <v>0</v>
      </c>
      <c r="P59" s="167">
        <v>0</v>
      </c>
      <c r="Q59" s="167">
        <v>0</v>
      </c>
      <c r="R59" s="167">
        <v>0</v>
      </c>
      <c r="S59" s="168">
        <v>0</v>
      </c>
      <c r="T59" s="167">
        <v>0</v>
      </c>
    </row>
    <row r="60" spans="2:20" ht="12.75">
      <c r="B60" s="63" t="s">
        <v>109</v>
      </c>
      <c r="C60" s="62" t="s">
        <v>42</v>
      </c>
      <c r="D60" s="39" t="str">
        <f>$D$16</f>
        <v>Jahr 2018</v>
      </c>
      <c r="E60" s="165">
        <f t="shared" si="3"/>
        <v>0</v>
      </c>
      <c r="F60" s="165">
        <f t="shared" si="4"/>
        <v>0</v>
      </c>
      <c r="G60" s="165">
        <v>0</v>
      </c>
      <c r="H60" s="165">
        <v>0</v>
      </c>
      <c r="I60" s="165">
        <v>0</v>
      </c>
      <c r="J60" s="165">
        <v>0</v>
      </c>
      <c r="K60" s="165">
        <v>0</v>
      </c>
      <c r="L60" s="165">
        <f t="shared" si="5"/>
        <v>0</v>
      </c>
      <c r="M60" s="165">
        <v>0</v>
      </c>
      <c r="N60" s="165">
        <v>0</v>
      </c>
      <c r="O60" s="165">
        <v>0</v>
      </c>
      <c r="P60" s="165">
        <v>0</v>
      </c>
      <c r="Q60" s="165">
        <v>0</v>
      </c>
      <c r="R60" s="165">
        <v>0</v>
      </c>
      <c r="S60" s="166">
        <v>0</v>
      </c>
      <c r="T60" s="165">
        <v>0</v>
      </c>
    </row>
    <row r="61" spans="3:20" ht="12.75">
      <c r="C61" s="79"/>
      <c r="D61" s="79" t="str">
        <f>$D$17</f>
        <v>Jahr 2017</v>
      </c>
      <c r="E61" s="167">
        <f t="shared" si="3"/>
        <v>0</v>
      </c>
      <c r="F61" s="167">
        <f t="shared" si="4"/>
        <v>0</v>
      </c>
      <c r="G61" s="167">
        <v>0</v>
      </c>
      <c r="H61" s="167">
        <v>0</v>
      </c>
      <c r="I61" s="167">
        <v>0</v>
      </c>
      <c r="J61" s="167">
        <v>0</v>
      </c>
      <c r="K61" s="167">
        <v>0</v>
      </c>
      <c r="L61" s="167">
        <f t="shared" si="5"/>
        <v>0</v>
      </c>
      <c r="M61" s="167">
        <v>0</v>
      </c>
      <c r="N61" s="167">
        <v>0</v>
      </c>
      <c r="O61" s="167">
        <v>0</v>
      </c>
      <c r="P61" s="167">
        <v>0</v>
      </c>
      <c r="Q61" s="167">
        <v>0</v>
      </c>
      <c r="R61" s="167">
        <v>0</v>
      </c>
      <c r="S61" s="168">
        <v>0</v>
      </c>
      <c r="T61" s="167">
        <v>0</v>
      </c>
    </row>
    <row r="62" spans="2:20" ht="12.75">
      <c r="B62" s="63" t="s">
        <v>110</v>
      </c>
      <c r="C62" s="62" t="s">
        <v>43</v>
      </c>
      <c r="D62" s="39" t="str">
        <f>$D$16</f>
        <v>Jahr 2018</v>
      </c>
      <c r="E62" s="165">
        <f t="shared" si="3"/>
        <v>0</v>
      </c>
      <c r="F62" s="165">
        <f t="shared" si="4"/>
        <v>0</v>
      </c>
      <c r="G62" s="165">
        <v>0</v>
      </c>
      <c r="H62" s="165">
        <v>0</v>
      </c>
      <c r="I62" s="165">
        <v>0</v>
      </c>
      <c r="J62" s="165">
        <v>0</v>
      </c>
      <c r="K62" s="165">
        <v>0</v>
      </c>
      <c r="L62" s="165">
        <f t="shared" si="5"/>
        <v>0</v>
      </c>
      <c r="M62" s="165">
        <v>0</v>
      </c>
      <c r="N62" s="165">
        <v>0</v>
      </c>
      <c r="O62" s="165">
        <v>0</v>
      </c>
      <c r="P62" s="165">
        <v>0</v>
      </c>
      <c r="Q62" s="165">
        <v>0</v>
      </c>
      <c r="R62" s="165">
        <v>0</v>
      </c>
      <c r="S62" s="166">
        <v>0</v>
      </c>
      <c r="T62" s="165">
        <v>0</v>
      </c>
    </row>
    <row r="63" spans="3:20" ht="12.75">
      <c r="C63" s="79"/>
      <c r="D63" s="79" t="str">
        <f>$D$17</f>
        <v>Jahr 2017</v>
      </c>
      <c r="E63" s="167">
        <f t="shared" si="3"/>
        <v>0</v>
      </c>
      <c r="F63" s="167">
        <f t="shared" si="4"/>
        <v>0</v>
      </c>
      <c r="G63" s="167">
        <v>0</v>
      </c>
      <c r="H63" s="167">
        <v>0</v>
      </c>
      <c r="I63" s="167">
        <v>0</v>
      </c>
      <c r="J63" s="167">
        <v>0</v>
      </c>
      <c r="K63" s="167">
        <v>0</v>
      </c>
      <c r="L63" s="167">
        <f t="shared" si="5"/>
        <v>0</v>
      </c>
      <c r="M63" s="167">
        <v>0</v>
      </c>
      <c r="N63" s="167">
        <v>0</v>
      </c>
      <c r="O63" s="167">
        <v>0</v>
      </c>
      <c r="P63" s="167">
        <v>0</v>
      </c>
      <c r="Q63" s="167">
        <v>0</v>
      </c>
      <c r="R63" s="167">
        <v>0</v>
      </c>
      <c r="S63" s="168">
        <v>0</v>
      </c>
      <c r="T63" s="167">
        <v>0</v>
      </c>
    </row>
    <row r="64" spans="2:20" ht="12.75">
      <c r="B64" s="63" t="s">
        <v>91</v>
      </c>
      <c r="C64" s="62" t="s">
        <v>44</v>
      </c>
      <c r="D64" s="39" t="str">
        <f>$D$16</f>
        <v>Jahr 2018</v>
      </c>
      <c r="E64" s="165">
        <f t="shared" si="3"/>
        <v>0</v>
      </c>
      <c r="F64" s="165">
        <f t="shared" si="4"/>
        <v>0</v>
      </c>
      <c r="G64" s="165">
        <v>0</v>
      </c>
      <c r="H64" s="165">
        <v>0</v>
      </c>
      <c r="I64" s="165">
        <v>0</v>
      </c>
      <c r="J64" s="165">
        <v>0</v>
      </c>
      <c r="K64" s="165">
        <v>0</v>
      </c>
      <c r="L64" s="165">
        <f t="shared" si="5"/>
        <v>0</v>
      </c>
      <c r="M64" s="165">
        <v>0</v>
      </c>
      <c r="N64" s="165">
        <v>0</v>
      </c>
      <c r="O64" s="165">
        <v>0</v>
      </c>
      <c r="P64" s="165">
        <v>0</v>
      </c>
      <c r="Q64" s="165">
        <v>0</v>
      </c>
      <c r="R64" s="165">
        <v>0</v>
      </c>
      <c r="S64" s="166">
        <v>0</v>
      </c>
      <c r="T64" s="165">
        <v>0</v>
      </c>
    </row>
    <row r="65" spans="3:20" ht="12.75">
      <c r="C65" s="79"/>
      <c r="D65" s="79" t="str">
        <f>$D$17</f>
        <v>Jahr 2017</v>
      </c>
      <c r="E65" s="167">
        <f t="shared" si="3"/>
        <v>0</v>
      </c>
      <c r="F65" s="167">
        <f t="shared" si="4"/>
        <v>0</v>
      </c>
      <c r="G65" s="167">
        <v>0</v>
      </c>
      <c r="H65" s="167">
        <v>0</v>
      </c>
      <c r="I65" s="167">
        <v>0</v>
      </c>
      <c r="J65" s="167">
        <v>0</v>
      </c>
      <c r="K65" s="167">
        <v>0</v>
      </c>
      <c r="L65" s="167">
        <f t="shared" si="5"/>
        <v>0</v>
      </c>
      <c r="M65" s="167">
        <v>0</v>
      </c>
      <c r="N65" s="167">
        <v>0</v>
      </c>
      <c r="O65" s="167">
        <v>0</v>
      </c>
      <c r="P65" s="167">
        <v>0</v>
      </c>
      <c r="Q65" s="167">
        <v>0</v>
      </c>
      <c r="R65" s="167">
        <v>0</v>
      </c>
      <c r="S65" s="168">
        <v>0</v>
      </c>
      <c r="T65" s="167">
        <v>0</v>
      </c>
    </row>
    <row r="66" spans="2:20" ht="12.75">
      <c r="B66" s="63" t="s">
        <v>111</v>
      </c>
      <c r="C66" s="62" t="s">
        <v>45</v>
      </c>
      <c r="D66" s="39" t="str">
        <f>$D$16</f>
        <v>Jahr 2018</v>
      </c>
      <c r="E66" s="165">
        <f t="shared" si="3"/>
        <v>0</v>
      </c>
      <c r="F66" s="165">
        <f t="shared" si="4"/>
        <v>0</v>
      </c>
      <c r="G66" s="165">
        <v>0</v>
      </c>
      <c r="H66" s="165">
        <v>0</v>
      </c>
      <c r="I66" s="165">
        <v>0</v>
      </c>
      <c r="J66" s="165">
        <v>0</v>
      </c>
      <c r="K66" s="165">
        <v>0</v>
      </c>
      <c r="L66" s="165">
        <f t="shared" si="5"/>
        <v>0</v>
      </c>
      <c r="M66" s="165">
        <v>0</v>
      </c>
      <c r="N66" s="165">
        <v>0</v>
      </c>
      <c r="O66" s="165">
        <v>0</v>
      </c>
      <c r="P66" s="165">
        <v>0</v>
      </c>
      <c r="Q66" s="165">
        <v>0</v>
      </c>
      <c r="R66" s="165">
        <v>0</v>
      </c>
      <c r="S66" s="166">
        <v>0</v>
      </c>
      <c r="T66" s="165">
        <v>0</v>
      </c>
    </row>
    <row r="67" spans="3:20" ht="12.75">
      <c r="C67" s="79"/>
      <c r="D67" s="79" t="str">
        <f>$D$17</f>
        <v>Jahr 2017</v>
      </c>
      <c r="E67" s="167">
        <f t="shared" si="3"/>
        <v>0</v>
      </c>
      <c r="F67" s="167">
        <f t="shared" si="4"/>
        <v>0</v>
      </c>
      <c r="G67" s="167">
        <v>0</v>
      </c>
      <c r="H67" s="167">
        <v>0</v>
      </c>
      <c r="I67" s="167">
        <v>0</v>
      </c>
      <c r="J67" s="167">
        <v>0</v>
      </c>
      <c r="K67" s="167">
        <v>0</v>
      </c>
      <c r="L67" s="167">
        <f t="shared" si="5"/>
        <v>0</v>
      </c>
      <c r="M67" s="167">
        <v>0</v>
      </c>
      <c r="N67" s="167">
        <v>0</v>
      </c>
      <c r="O67" s="167">
        <v>0</v>
      </c>
      <c r="P67" s="167">
        <v>0</v>
      </c>
      <c r="Q67" s="167">
        <v>0</v>
      </c>
      <c r="R67" s="167">
        <v>0</v>
      </c>
      <c r="S67" s="168">
        <v>0</v>
      </c>
      <c r="T67" s="167">
        <v>0</v>
      </c>
    </row>
    <row r="68" spans="2:20" ht="12.75">
      <c r="B68" s="63" t="s">
        <v>112</v>
      </c>
      <c r="C68" s="62" t="s">
        <v>46</v>
      </c>
      <c r="D68" s="39" t="str">
        <f>$D$16</f>
        <v>Jahr 2018</v>
      </c>
      <c r="E68" s="165">
        <f t="shared" si="3"/>
        <v>0</v>
      </c>
      <c r="F68" s="165">
        <f t="shared" si="4"/>
        <v>0</v>
      </c>
      <c r="G68" s="165">
        <v>0</v>
      </c>
      <c r="H68" s="165">
        <v>0</v>
      </c>
      <c r="I68" s="165">
        <v>0</v>
      </c>
      <c r="J68" s="165">
        <v>0</v>
      </c>
      <c r="K68" s="165">
        <v>0</v>
      </c>
      <c r="L68" s="165">
        <f t="shared" si="5"/>
        <v>0</v>
      </c>
      <c r="M68" s="165">
        <v>0</v>
      </c>
      <c r="N68" s="165">
        <v>0</v>
      </c>
      <c r="O68" s="165">
        <v>0</v>
      </c>
      <c r="P68" s="165">
        <v>0</v>
      </c>
      <c r="Q68" s="165">
        <v>0</v>
      </c>
      <c r="R68" s="165">
        <v>0</v>
      </c>
      <c r="S68" s="166">
        <v>0</v>
      </c>
      <c r="T68" s="165">
        <v>0</v>
      </c>
    </row>
    <row r="69" spans="3:20" ht="12.75">
      <c r="C69" s="79"/>
      <c r="D69" s="79" t="str">
        <f>$D$17</f>
        <v>Jahr 2017</v>
      </c>
      <c r="E69" s="167">
        <f t="shared" si="3"/>
        <v>0</v>
      </c>
      <c r="F69" s="167">
        <f t="shared" si="4"/>
        <v>0</v>
      </c>
      <c r="G69" s="167">
        <v>0</v>
      </c>
      <c r="H69" s="167">
        <v>0</v>
      </c>
      <c r="I69" s="167">
        <v>0</v>
      </c>
      <c r="J69" s="167">
        <v>0</v>
      </c>
      <c r="K69" s="167">
        <v>0</v>
      </c>
      <c r="L69" s="167">
        <f t="shared" si="5"/>
        <v>0</v>
      </c>
      <c r="M69" s="167">
        <v>0</v>
      </c>
      <c r="N69" s="167">
        <v>0</v>
      </c>
      <c r="O69" s="167">
        <v>0</v>
      </c>
      <c r="P69" s="167">
        <v>0</v>
      </c>
      <c r="Q69" s="167">
        <v>0</v>
      </c>
      <c r="R69" s="167">
        <v>0</v>
      </c>
      <c r="S69" s="168">
        <v>0</v>
      </c>
      <c r="T69" s="167">
        <v>0</v>
      </c>
    </row>
    <row r="70" spans="2:20" ht="12.75">
      <c r="B70" s="63" t="s">
        <v>98</v>
      </c>
      <c r="C70" s="62" t="s">
        <v>47</v>
      </c>
      <c r="D70" s="39" t="str">
        <f>$D$16</f>
        <v>Jahr 2018</v>
      </c>
      <c r="E70" s="165">
        <f t="shared" si="3"/>
        <v>0</v>
      </c>
      <c r="F70" s="165">
        <f t="shared" si="4"/>
        <v>0</v>
      </c>
      <c r="G70" s="165">
        <v>0</v>
      </c>
      <c r="H70" s="165">
        <v>0</v>
      </c>
      <c r="I70" s="165">
        <v>0</v>
      </c>
      <c r="J70" s="165">
        <v>0</v>
      </c>
      <c r="K70" s="165">
        <v>0</v>
      </c>
      <c r="L70" s="165">
        <f t="shared" si="5"/>
        <v>0</v>
      </c>
      <c r="M70" s="165">
        <v>0</v>
      </c>
      <c r="N70" s="165">
        <v>0</v>
      </c>
      <c r="O70" s="165">
        <v>0</v>
      </c>
      <c r="P70" s="165">
        <v>0</v>
      </c>
      <c r="Q70" s="165">
        <v>0</v>
      </c>
      <c r="R70" s="165">
        <v>0</v>
      </c>
      <c r="S70" s="166">
        <v>0</v>
      </c>
      <c r="T70" s="165">
        <v>0</v>
      </c>
    </row>
    <row r="71" spans="3:20" ht="12.75">
      <c r="C71" s="79"/>
      <c r="D71" s="79" t="str">
        <f>$D$17</f>
        <v>Jahr 2017</v>
      </c>
      <c r="E71" s="167">
        <f t="shared" si="3"/>
        <v>0</v>
      </c>
      <c r="F71" s="167">
        <f t="shared" si="4"/>
        <v>0</v>
      </c>
      <c r="G71" s="167">
        <v>0</v>
      </c>
      <c r="H71" s="167">
        <v>0</v>
      </c>
      <c r="I71" s="167">
        <v>0</v>
      </c>
      <c r="J71" s="167">
        <v>0</v>
      </c>
      <c r="K71" s="167">
        <v>0</v>
      </c>
      <c r="L71" s="167">
        <f t="shared" si="5"/>
        <v>0</v>
      </c>
      <c r="M71" s="167">
        <v>0</v>
      </c>
      <c r="N71" s="167">
        <v>0</v>
      </c>
      <c r="O71" s="167">
        <v>0</v>
      </c>
      <c r="P71" s="167">
        <v>0</v>
      </c>
      <c r="Q71" s="167">
        <v>0</v>
      </c>
      <c r="R71" s="167">
        <v>0</v>
      </c>
      <c r="S71" s="168">
        <v>0</v>
      </c>
      <c r="T71" s="167">
        <v>0</v>
      </c>
    </row>
    <row r="72" spans="2:20" ht="12.75">
      <c r="B72" s="63" t="s">
        <v>113</v>
      </c>
      <c r="C72" s="62" t="s">
        <v>48</v>
      </c>
      <c r="D72" s="39" t="str">
        <f>$D$16</f>
        <v>Jahr 2018</v>
      </c>
      <c r="E72" s="165">
        <f t="shared" si="3"/>
        <v>0</v>
      </c>
      <c r="F72" s="165">
        <f t="shared" si="4"/>
        <v>0</v>
      </c>
      <c r="G72" s="165">
        <v>0</v>
      </c>
      <c r="H72" s="165">
        <v>0</v>
      </c>
      <c r="I72" s="165">
        <v>0</v>
      </c>
      <c r="J72" s="165">
        <v>0</v>
      </c>
      <c r="K72" s="165">
        <v>0</v>
      </c>
      <c r="L72" s="165">
        <f t="shared" si="5"/>
        <v>0</v>
      </c>
      <c r="M72" s="165">
        <v>0</v>
      </c>
      <c r="N72" s="165">
        <v>0</v>
      </c>
      <c r="O72" s="165">
        <v>0</v>
      </c>
      <c r="P72" s="165">
        <v>0</v>
      </c>
      <c r="Q72" s="165">
        <v>0</v>
      </c>
      <c r="R72" s="165">
        <v>0</v>
      </c>
      <c r="S72" s="166">
        <v>0</v>
      </c>
      <c r="T72" s="165">
        <v>0</v>
      </c>
    </row>
    <row r="73" spans="3:20" ht="12.75">
      <c r="C73" s="79"/>
      <c r="D73" s="79" t="str">
        <f>$D$17</f>
        <v>Jahr 2017</v>
      </c>
      <c r="E73" s="167">
        <f t="shared" si="3"/>
        <v>0</v>
      </c>
      <c r="F73" s="167">
        <f t="shared" si="4"/>
        <v>0</v>
      </c>
      <c r="G73" s="167">
        <v>0</v>
      </c>
      <c r="H73" s="167">
        <v>0</v>
      </c>
      <c r="I73" s="167">
        <v>0</v>
      </c>
      <c r="J73" s="167">
        <v>0</v>
      </c>
      <c r="K73" s="167">
        <v>0</v>
      </c>
      <c r="L73" s="167">
        <f t="shared" si="5"/>
        <v>0</v>
      </c>
      <c r="M73" s="167">
        <v>0</v>
      </c>
      <c r="N73" s="167">
        <v>0</v>
      </c>
      <c r="O73" s="167">
        <v>0</v>
      </c>
      <c r="P73" s="167">
        <v>0</v>
      </c>
      <c r="Q73" s="167">
        <v>0</v>
      </c>
      <c r="R73" s="167">
        <v>0</v>
      </c>
      <c r="S73" s="168">
        <v>0</v>
      </c>
      <c r="T73" s="167">
        <v>0</v>
      </c>
    </row>
    <row r="74" spans="2:20" ht="12.75">
      <c r="B74" s="63" t="s">
        <v>114</v>
      </c>
      <c r="C74" s="62" t="s">
        <v>49</v>
      </c>
      <c r="D74" s="39" t="str">
        <f>$D$16</f>
        <v>Jahr 2018</v>
      </c>
      <c r="E74" s="165">
        <f t="shared" si="3"/>
        <v>0</v>
      </c>
      <c r="F74" s="165">
        <f t="shared" si="4"/>
        <v>0</v>
      </c>
      <c r="G74" s="165">
        <v>0</v>
      </c>
      <c r="H74" s="165">
        <v>0</v>
      </c>
      <c r="I74" s="165">
        <v>0</v>
      </c>
      <c r="J74" s="165">
        <v>0</v>
      </c>
      <c r="K74" s="165">
        <v>0</v>
      </c>
      <c r="L74" s="165">
        <f t="shared" si="5"/>
        <v>0</v>
      </c>
      <c r="M74" s="165">
        <v>0</v>
      </c>
      <c r="N74" s="165">
        <v>0</v>
      </c>
      <c r="O74" s="165">
        <v>0</v>
      </c>
      <c r="P74" s="165">
        <v>0</v>
      </c>
      <c r="Q74" s="165">
        <v>0</v>
      </c>
      <c r="R74" s="165">
        <v>0</v>
      </c>
      <c r="S74" s="166">
        <v>0</v>
      </c>
      <c r="T74" s="165">
        <v>0</v>
      </c>
    </row>
    <row r="75" spans="3:20" ht="12.75">
      <c r="C75" s="79"/>
      <c r="D75" s="79" t="str">
        <f>$D$17</f>
        <v>Jahr 2017</v>
      </c>
      <c r="E75" s="167">
        <f t="shared" si="3"/>
        <v>0</v>
      </c>
      <c r="F75" s="167">
        <f t="shared" si="4"/>
        <v>0</v>
      </c>
      <c r="G75" s="167">
        <v>0</v>
      </c>
      <c r="H75" s="167">
        <v>0</v>
      </c>
      <c r="I75" s="167">
        <v>0</v>
      </c>
      <c r="J75" s="167">
        <v>0</v>
      </c>
      <c r="K75" s="167">
        <v>0</v>
      </c>
      <c r="L75" s="167">
        <f t="shared" si="5"/>
        <v>0</v>
      </c>
      <c r="M75" s="167">
        <v>0</v>
      </c>
      <c r="N75" s="167">
        <v>0</v>
      </c>
      <c r="O75" s="167">
        <v>0</v>
      </c>
      <c r="P75" s="167">
        <v>0</v>
      </c>
      <c r="Q75" s="167">
        <v>0</v>
      </c>
      <c r="R75" s="167">
        <v>0</v>
      </c>
      <c r="S75" s="168">
        <v>0</v>
      </c>
      <c r="T75" s="167">
        <v>0</v>
      </c>
    </row>
    <row r="76" spans="2:20" ht="12.75">
      <c r="B76" s="63" t="s">
        <v>89</v>
      </c>
      <c r="C76" s="62" t="s">
        <v>50</v>
      </c>
      <c r="D76" s="39" t="str">
        <f>$D$16</f>
        <v>Jahr 2018</v>
      </c>
      <c r="E76" s="165">
        <f t="shared" si="3"/>
        <v>0</v>
      </c>
      <c r="F76" s="165">
        <f t="shared" si="4"/>
        <v>0</v>
      </c>
      <c r="G76" s="165">
        <v>0</v>
      </c>
      <c r="H76" s="165">
        <v>0</v>
      </c>
      <c r="I76" s="165">
        <v>0</v>
      </c>
      <c r="J76" s="165">
        <v>0</v>
      </c>
      <c r="K76" s="165">
        <v>0</v>
      </c>
      <c r="L76" s="165">
        <f t="shared" si="5"/>
        <v>0</v>
      </c>
      <c r="M76" s="165">
        <v>0</v>
      </c>
      <c r="N76" s="165">
        <v>0</v>
      </c>
      <c r="O76" s="165">
        <v>0</v>
      </c>
      <c r="P76" s="165">
        <v>0</v>
      </c>
      <c r="Q76" s="165">
        <v>0</v>
      </c>
      <c r="R76" s="165">
        <v>0</v>
      </c>
      <c r="S76" s="166">
        <v>0</v>
      </c>
      <c r="T76" s="165">
        <v>0</v>
      </c>
    </row>
    <row r="77" spans="3:20" ht="12.75">
      <c r="C77" s="79"/>
      <c r="D77" s="79" t="str">
        <f>$D$17</f>
        <v>Jahr 2017</v>
      </c>
      <c r="E77" s="167">
        <f t="shared" si="3"/>
        <v>0</v>
      </c>
      <c r="F77" s="167">
        <f t="shared" si="4"/>
        <v>0</v>
      </c>
      <c r="G77" s="167">
        <v>0</v>
      </c>
      <c r="H77" s="167">
        <v>0</v>
      </c>
      <c r="I77" s="167">
        <v>0</v>
      </c>
      <c r="J77" s="167">
        <v>0</v>
      </c>
      <c r="K77" s="167">
        <v>0</v>
      </c>
      <c r="L77" s="167">
        <f t="shared" si="5"/>
        <v>0</v>
      </c>
      <c r="M77" s="167">
        <v>0</v>
      </c>
      <c r="N77" s="167">
        <v>0</v>
      </c>
      <c r="O77" s="167">
        <v>0</v>
      </c>
      <c r="P77" s="167">
        <v>0</v>
      </c>
      <c r="Q77" s="167">
        <v>0</v>
      </c>
      <c r="R77" s="167">
        <v>0</v>
      </c>
      <c r="S77" s="168">
        <v>0</v>
      </c>
      <c r="T77" s="167">
        <v>0</v>
      </c>
    </row>
    <row r="78" spans="2:20" ht="12.75">
      <c r="B78" s="63" t="s">
        <v>90</v>
      </c>
      <c r="C78" s="62" t="s">
        <v>51</v>
      </c>
      <c r="D78" s="39" t="str">
        <f>$D$16</f>
        <v>Jahr 2018</v>
      </c>
      <c r="E78" s="165">
        <f t="shared" si="3"/>
        <v>0</v>
      </c>
      <c r="F78" s="165">
        <f t="shared" si="4"/>
        <v>0</v>
      </c>
      <c r="G78" s="165">
        <v>0</v>
      </c>
      <c r="H78" s="165">
        <v>0</v>
      </c>
      <c r="I78" s="165">
        <v>0</v>
      </c>
      <c r="J78" s="165">
        <v>0</v>
      </c>
      <c r="K78" s="165">
        <v>0</v>
      </c>
      <c r="L78" s="165">
        <f t="shared" si="5"/>
        <v>0</v>
      </c>
      <c r="M78" s="165">
        <v>0</v>
      </c>
      <c r="N78" s="165">
        <v>0</v>
      </c>
      <c r="O78" s="165">
        <v>0</v>
      </c>
      <c r="P78" s="165">
        <v>0</v>
      </c>
      <c r="Q78" s="165">
        <v>0</v>
      </c>
      <c r="R78" s="165">
        <v>0</v>
      </c>
      <c r="S78" s="166">
        <v>0</v>
      </c>
      <c r="T78" s="165">
        <v>0</v>
      </c>
    </row>
    <row r="79" spans="3:20" ht="12.75">
      <c r="C79" s="79"/>
      <c r="D79" s="79" t="str">
        <f>$D$17</f>
        <v>Jahr 2017</v>
      </c>
      <c r="E79" s="167">
        <f t="shared" si="3"/>
        <v>0</v>
      </c>
      <c r="F79" s="167">
        <f t="shared" si="4"/>
        <v>0</v>
      </c>
      <c r="G79" s="167">
        <v>0</v>
      </c>
      <c r="H79" s="167">
        <v>0</v>
      </c>
      <c r="I79" s="167">
        <v>0</v>
      </c>
      <c r="J79" s="167">
        <v>0</v>
      </c>
      <c r="K79" s="167">
        <v>0</v>
      </c>
      <c r="L79" s="167">
        <f t="shared" si="5"/>
        <v>0</v>
      </c>
      <c r="M79" s="167">
        <v>0</v>
      </c>
      <c r="N79" s="167">
        <v>0</v>
      </c>
      <c r="O79" s="167">
        <v>0</v>
      </c>
      <c r="P79" s="167">
        <v>0</v>
      </c>
      <c r="Q79" s="167">
        <v>0</v>
      </c>
      <c r="R79" s="167">
        <v>0</v>
      </c>
      <c r="S79" s="168">
        <v>0</v>
      </c>
      <c r="T79" s="167">
        <v>0</v>
      </c>
    </row>
    <row r="80" spans="2:20" ht="12.75">
      <c r="B80" s="63" t="s">
        <v>115</v>
      </c>
      <c r="C80" s="62" t="s">
        <v>69</v>
      </c>
      <c r="D80" s="39" t="str">
        <f>$D$16</f>
        <v>Jahr 2018</v>
      </c>
      <c r="E80" s="165">
        <f t="shared" si="3"/>
        <v>0</v>
      </c>
      <c r="F80" s="165">
        <f t="shared" si="4"/>
        <v>0</v>
      </c>
      <c r="G80" s="165">
        <v>0</v>
      </c>
      <c r="H80" s="165">
        <v>0</v>
      </c>
      <c r="I80" s="165">
        <v>0</v>
      </c>
      <c r="J80" s="165">
        <v>0</v>
      </c>
      <c r="K80" s="165">
        <v>0</v>
      </c>
      <c r="L80" s="165">
        <f t="shared" si="5"/>
        <v>0</v>
      </c>
      <c r="M80" s="165">
        <v>0</v>
      </c>
      <c r="N80" s="165">
        <v>0</v>
      </c>
      <c r="O80" s="165">
        <v>0</v>
      </c>
      <c r="P80" s="165">
        <v>0</v>
      </c>
      <c r="Q80" s="165">
        <v>0</v>
      </c>
      <c r="R80" s="165">
        <v>0</v>
      </c>
      <c r="S80" s="166">
        <v>0</v>
      </c>
      <c r="T80" s="165">
        <v>0</v>
      </c>
    </row>
    <row r="81" spans="3:20" ht="12.75">
      <c r="C81" s="79"/>
      <c r="D81" s="79" t="str">
        <f>$D$17</f>
        <v>Jahr 2017</v>
      </c>
      <c r="E81" s="167">
        <f t="shared" si="3"/>
        <v>0</v>
      </c>
      <c r="F81" s="167">
        <f t="shared" si="4"/>
        <v>0</v>
      </c>
      <c r="G81" s="167">
        <v>0</v>
      </c>
      <c r="H81" s="167">
        <v>0</v>
      </c>
      <c r="I81" s="167">
        <v>0</v>
      </c>
      <c r="J81" s="167">
        <v>0</v>
      </c>
      <c r="K81" s="167">
        <v>0</v>
      </c>
      <c r="L81" s="167">
        <f t="shared" si="5"/>
        <v>0</v>
      </c>
      <c r="M81" s="167">
        <v>0</v>
      </c>
      <c r="N81" s="167">
        <v>0</v>
      </c>
      <c r="O81" s="167">
        <v>0</v>
      </c>
      <c r="P81" s="167">
        <v>0</v>
      </c>
      <c r="Q81" s="167">
        <v>0</v>
      </c>
      <c r="R81" s="167">
        <v>0</v>
      </c>
      <c r="S81" s="168">
        <v>0</v>
      </c>
      <c r="T81" s="167">
        <v>0</v>
      </c>
    </row>
    <row r="82" spans="2:20" ht="12.75">
      <c r="B82" s="63" t="s">
        <v>87</v>
      </c>
      <c r="C82" s="62" t="s">
        <v>70</v>
      </c>
      <c r="D82" s="39" t="str">
        <f>$D$16</f>
        <v>Jahr 2018</v>
      </c>
      <c r="E82" s="165">
        <f t="shared" si="3"/>
        <v>0</v>
      </c>
      <c r="F82" s="165">
        <f t="shared" si="4"/>
        <v>0</v>
      </c>
      <c r="G82" s="165">
        <v>0</v>
      </c>
      <c r="H82" s="165">
        <v>0</v>
      </c>
      <c r="I82" s="165">
        <v>0</v>
      </c>
      <c r="J82" s="165">
        <v>0</v>
      </c>
      <c r="K82" s="165">
        <v>0</v>
      </c>
      <c r="L82" s="165">
        <f t="shared" si="5"/>
        <v>0</v>
      </c>
      <c r="M82" s="165">
        <v>0</v>
      </c>
      <c r="N82" s="165">
        <v>0</v>
      </c>
      <c r="O82" s="165">
        <v>0</v>
      </c>
      <c r="P82" s="165">
        <v>0</v>
      </c>
      <c r="Q82" s="165">
        <v>0</v>
      </c>
      <c r="R82" s="165">
        <v>0</v>
      </c>
      <c r="S82" s="166">
        <v>0</v>
      </c>
      <c r="T82" s="165">
        <v>0</v>
      </c>
    </row>
    <row r="83" spans="3:20" ht="12.75">
      <c r="C83" s="79"/>
      <c r="D83" s="79" t="str">
        <f>$D$17</f>
        <v>Jahr 2017</v>
      </c>
      <c r="E83" s="167">
        <f t="shared" si="3"/>
        <v>0</v>
      </c>
      <c r="F83" s="167">
        <f t="shared" si="4"/>
        <v>0</v>
      </c>
      <c r="G83" s="167">
        <v>0</v>
      </c>
      <c r="H83" s="167">
        <v>0</v>
      </c>
      <c r="I83" s="167">
        <v>0</v>
      </c>
      <c r="J83" s="167">
        <v>0</v>
      </c>
      <c r="K83" s="167">
        <v>0</v>
      </c>
      <c r="L83" s="167">
        <f t="shared" si="5"/>
        <v>0</v>
      </c>
      <c r="M83" s="167">
        <v>0</v>
      </c>
      <c r="N83" s="167">
        <v>0</v>
      </c>
      <c r="O83" s="167">
        <v>0</v>
      </c>
      <c r="P83" s="167">
        <v>0</v>
      </c>
      <c r="Q83" s="167">
        <v>0</v>
      </c>
      <c r="R83" s="167">
        <v>0</v>
      </c>
      <c r="S83" s="168">
        <v>0</v>
      </c>
      <c r="T83" s="167">
        <v>0</v>
      </c>
    </row>
    <row r="84" spans="2:20" ht="12.75">
      <c r="B84" s="63" t="s">
        <v>92</v>
      </c>
      <c r="C84" s="62" t="s">
        <v>71</v>
      </c>
      <c r="D84" s="39" t="str">
        <f>$D$16</f>
        <v>Jahr 2018</v>
      </c>
      <c r="E84" s="165">
        <f t="shared" si="3"/>
        <v>0</v>
      </c>
      <c r="F84" s="165">
        <f t="shared" si="4"/>
        <v>0</v>
      </c>
      <c r="G84" s="165">
        <v>0</v>
      </c>
      <c r="H84" s="165">
        <v>0</v>
      </c>
      <c r="I84" s="165">
        <v>0</v>
      </c>
      <c r="J84" s="165">
        <v>0</v>
      </c>
      <c r="K84" s="165">
        <v>0</v>
      </c>
      <c r="L84" s="165">
        <f t="shared" si="5"/>
        <v>0</v>
      </c>
      <c r="M84" s="165">
        <v>0</v>
      </c>
      <c r="N84" s="165">
        <v>0</v>
      </c>
      <c r="O84" s="165">
        <v>0</v>
      </c>
      <c r="P84" s="165">
        <v>0</v>
      </c>
      <c r="Q84" s="165">
        <v>0</v>
      </c>
      <c r="R84" s="165">
        <v>0</v>
      </c>
      <c r="S84" s="166">
        <v>0</v>
      </c>
      <c r="T84" s="165">
        <v>0</v>
      </c>
    </row>
    <row r="85" spans="3:20" ht="12.75">
      <c r="C85" s="79"/>
      <c r="D85" s="79" t="str">
        <f>$D$17</f>
        <v>Jahr 2017</v>
      </c>
      <c r="E85" s="167">
        <f t="shared" si="3"/>
        <v>0</v>
      </c>
      <c r="F85" s="167">
        <f t="shared" si="4"/>
        <v>0</v>
      </c>
      <c r="G85" s="167">
        <v>0</v>
      </c>
      <c r="H85" s="167">
        <v>0</v>
      </c>
      <c r="I85" s="167">
        <v>0</v>
      </c>
      <c r="J85" s="167">
        <v>0</v>
      </c>
      <c r="K85" s="167">
        <v>0</v>
      </c>
      <c r="L85" s="167">
        <f t="shared" si="5"/>
        <v>0</v>
      </c>
      <c r="M85" s="167">
        <v>0</v>
      </c>
      <c r="N85" s="167">
        <v>0</v>
      </c>
      <c r="O85" s="167">
        <v>0</v>
      </c>
      <c r="P85" s="167">
        <v>0</v>
      </c>
      <c r="Q85" s="167">
        <v>0</v>
      </c>
      <c r="R85" s="167">
        <v>0</v>
      </c>
      <c r="S85" s="168">
        <v>0</v>
      </c>
      <c r="T85" s="167">
        <v>0</v>
      </c>
    </row>
    <row r="86" spans="2:20" ht="12.75">
      <c r="B86" s="63" t="s">
        <v>116</v>
      </c>
      <c r="C86" s="62" t="s">
        <v>72</v>
      </c>
      <c r="D86" s="39" t="str">
        <f>$D$16</f>
        <v>Jahr 2018</v>
      </c>
      <c r="E86" s="165">
        <f t="shared" si="3"/>
        <v>0</v>
      </c>
      <c r="F86" s="165">
        <f t="shared" si="4"/>
        <v>0</v>
      </c>
      <c r="G86" s="165">
        <v>0</v>
      </c>
      <c r="H86" s="165">
        <v>0</v>
      </c>
      <c r="I86" s="165">
        <v>0</v>
      </c>
      <c r="J86" s="165">
        <v>0</v>
      </c>
      <c r="K86" s="165">
        <v>0</v>
      </c>
      <c r="L86" s="165">
        <f t="shared" si="5"/>
        <v>0</v>
      </c>
      <c r="M86" s="165">
        <v>0</v>
      </c>
      <c r="N86" s="165">
        <v>0</v>
      </c>
      <c r="O86" s="165">
        <v>0</v>
      </c>
      <c r="P86" s="165">
        <v>0</v>
      </c>
      <c r="Q86" s="165">
        <v>0</v>
      </c>
      <c r="R86" s="165">
        <v>0</v>
      </c>
      <c r="S86" s="166">
        <v>0</v>
      </c>
      <c r="T86" s="165">
        <v>0</v>
      </c>
    </row>
    <row r="87" spans="3:20" ht="12.75">
      <c r="C87" s="79"/>
      <c r="D87" s="79" t="str">
        <f>$D$17</f>
        <v>Jahr 2017</v>
      </c>
      <c r="E87" s="167">
        <f t="shared" si="3"/>
        <v>0</v>
      </c>
      <c r="F87" s="167">
        <f t="shared" si="4"/>
        <v>0</v>
      </c>
      <c r="G87" s="167">
        <v>0</v>
      </c>
      <c r="H87" s="167">
        <v>0</v>
      </c>
      <c r="I87" s="167">
        <v>0</v>
      </c>
      <c r="J87" s="167">
        <v>0</v>
      </c>
      <c r="K87" s="167">
        <v>0</v>
      </c>
      <c r="L87" s="167">
        <f t="shared" si="5"/>
        <v>0</v>
      </c>
      <c r="M87" s="167">
        <v>0</v>
      </c>
      <c r="N87" s="167">
        <v>0</v>
      </c>
      <c r="O87" s="167">
        <v>0</v>
      </c>
      <c r="P87" s="167">
        <v>0</v>
      </c>
      <c r="Q87" s="167">
        <v>0</v>
      </c>
      <c r="R87" s="167">
        <v>0</v>
      </c>
      <c r="S87" s="168">
        <v>0</v>
      </c>
      <c r="T87" s="167">
        <v>0</v>
      </c>
    </row>
    <row r="88" spans="2:20" ht="12.75">
      <c r="B88" s="63" t="s">
        <v>117</v>
      </c>
      <c r="C88" s="62" t="s">
        <v>73</v>
      </c>
      <c r="D88" s="39" t="str">
        <f>$D$16</f>
        <v>Jahr 2018</v>
      </c>
      <c r="E88" s="165">
        <f t="shared" si="3"/>
        <v>0</v>
      </c>
      <c r="F88" s="165">
        <f t="shared" si="4"/>
        <v>0</v>
      </c>
      <c r="G88" s="165">
        <v>0</v>
      </c>
      <c r="H88" s="165">
        <v>0</v>
      </c>
      <c r="I88" s="165">
        <v>0</v>
      </c>
      <c r="J88" s="165">
        <v>0</v>
      </c>
      <c r="K88" s="165">
        <v>0</v>
      </c>
      <c r="L88" s="165">
        <f t="shared" si="5"/>
        <v>0</v>
      </c>
      <c r="M88" s="165">
        <v>0</v>
      </c>
      <c r="N88" s="165">
        <v>0</v>
      </c>
      <c r="O88" s="165">
        <v>0</v>
      </c>
      <c r="P88" s="165">
        <v>0</v>
      </c>
      <c r="Q88" s="165">
        <v>0</v>
      </c>
      <c r="R88" s="165">
        <v>0</v>
      </c>
      <c r="S88" s="166">
        <v>0</v>
      </c>
      <c r="T88" s="165">
        <v>0</v>
      </c>
    </row>
    <row r="89" spans="3:20" ht="12.75">
      <c r="C89" s="79"/>
      <c r="D89" s="79" t="str">
        <f>$D$17</f>
        <v>Jahr 2017</v>
      </c>
      <c r="E89" s="167">
        <f t="shared" si="3"/>
        <v>0</v>
      </c>
      <c r="F89" s="167">
        <f t="shared" si="4"/>
        <v>0</v>
      </c>
      <c r="G89" s="167">
        <v>0</v>
      </c>
      <c r="H89" s="167">
        <v>0</v>
      </c>
      <c r="I89" s="167">
        <v>0</v>
      </c>
      <c r="J89" s="167">
        <v>0</v>
      </c>
      <c r="K89" s="167">
        <v>0</v>
      </c>
      <c r="L89" s="167">
        <f t="shared" si="5"/>
        <v>0</v>
      </c>
      <c r="M89" s="167">
        <v>0</v>
      </c>
      <c r="N89" s="167">
        <v>0</v>
      </c>
      <c r="O89" s="167">
        <v>0</v>
      </c>
      <c r="P89" s="167">
        <v>0</v>
      </c>
      <c r="Q89" s="167">
        <v>0</v>
      </c>
      <c r="R89" s="167">
        <v>0</v>
      </c>
      <c r="S89" s="168">
        <v>0</v>
      </c>
      <c r="T89" s="167">
        <v>0</v>
      </c>
    </row>
    <row r="90" spans="2:20" ht="12.75">
      <c r="B90" s="63" t="s">
        <v>118</v>
      </c>
      <c r="C90" s="62" t="s">
        <v>74</v>
      </c>
      <c r="D90" s="39" t="str">
        <f>$D$16</f>
        <v>Jahr 2018</v>
      </c>
      <c r="E90" s="165">
        <f t="shared" si="3"/>
        <v>0</v>
      </c>
      <c r="F90" s="165">
        <f t="shared" si="4"/>
        <v>0</v>
      </c>
      <c r="G90" s="165">
        <v>0</v>
      </c>
      <c r="H90" s="165">
        <v>0</v>
      </c>
      <c r="I90" s="165">
        <v>0</v>
      </c>
      <c r="J90" s="165">
        <v>0</v>
      </c>
      <c r="K90" s="165">
        <v>0</v>
      </c>
      <c r="L90" s="165">
        <f t="shared" si="5"/>
        <v>0</v>
      </c>
      <c r="M90" s="165">
        <v>0</v>
      </c>
      <c r="N90" s="165">
        <v>0</v>
      </c>
      <c r="O90" s="165">
        <v>0</v>
      </c>
      <c r="P90" s="165">
        <v>0</v>
      </c>
      <c r="Q90" s="165">
        <v>0</v>
      </c>
      <c r="R90" s="165">
        <v>0</v>
      </c>
      <c r="S90" s="166">
        <v>0</v>
      </c>
      <c r="T90" s="165">
        <v>0</v>
      </c>
    </row>
    <row r="91" spans="3:20" ht="12.75">
      <c r="C91" s="79"/>
      <c r="D91" s="79" t="str">
        <f>$D$17</f>
        <v>Jahr 2017</v>
      </c>
      <c r="E91" s="167">
        <f t="shared" si="3"/>
        <v>0</v>
      </c>
      <c r="F91" s="167">
        <f t="shared" si="4"/>
        <v>0</v>
      </c>
      <c r="G91" s="167">
        <v>0</v>
      </c>
      <c r="H91" s="167">
        <v>0</v>
      </c>
      <c r="I91" s="167">
        <v>0</v>
      </c>
      <c r="J91" s="167">
        <v>0</v>
      </c>
      <c r="K91" s="167">
        <v>0</v>
      </c>
      <c r="L91" s="167">
        <f t="shared" si="5"/>
        <v>0</v>
      </c>
      <c r="M91" s="167">
        <v>0</v>
      </c>
      <c r="N91" s="167">
        <v>0</v>
      </c>
      <c r="O91" s="167">
        <v>0</v>
      </c>
      <c r="P91" s="167">
        <v>0</v>
      </c>
      <c r="Q91" s="167">
        <v>0</v>
      </c>
      <c r="R91" s="167">
        <v>0</v>
      </c>
      <c r="S91" s="168">
        <v>0</v>
      </c>
      <c r="T91" s="167">
        <v>0</v>
      </c>
    </row>
    <row r="92" ht="19.5" customHeight="1" hidden="1">
      <c r="C92" s="265">
        <f>IF(INT(AktJahrMonat)&gt;201503,"","Hinweis: Der Gesamtbetrag der Forderungen, sofern der rückständige Betrag &gt;= 5 % der Forderung beträgt, wird erst ab Q2 2014 erfasst; für die vorausgehenden Quartale liegen bislang keine geeigneten Daten vor.")</f>
      </c>
    </row>
    <row r="93" ht="6" customHeight="1"/>
  </sheetData>
  <sheetProtection/>
  <mergeCells count="2">
    <mergeCell ref="S10:S14"/>
    <mergeCell ref="T10:T14"/>
  </mergeCells>
  <printOptions horizontalCentered="1"/>
  <pageMargins left="0.3937007874015748" right="0.3937007874015748" top="0.984251968503937" bottom="0.984251968503937" header="0.5118110236220472" footer="0.5118110236220472"/>
  <pageSetup horizontalDpi="600" verticalDpi="600" orientation="landscape" paperSize="9" scale="67" r:id="rId1"/>
  <headerFooter alignWithMargins="0">
    <oddFooter>&amp;L&amp;8 &amp;C&amp;8 &amp;R&amp;8Seite &amp;P</oddFooter>
  </headerFooter>
  <rowBreaks count="1" manualBreakCount="1">
    <brk id="51" min="2" max="20" man="1"/>
  </rowBreaks>
</worksheet>
</file>

<file path=xl/worksheets/sheet5.xml><?xml version="1.0" encoding="utf-8"?>
<worksheet xmlns="http://schemas.openxmlformats.org/spreadsheetml/2006/main" xmlns:r="http://schemas.openxmlformats.org/officeDocument/2006/relationships">
  <sheetPr codeName="Tabelle7"/>
  <dimension ref="A2:X90"/>
  <sheetViews>
    <sheetView showGridLines="0" showRowColHeaders="0" zoomScalePageLayoutView="6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5" width="11.421875" style="8" customWidth="1"/>
    <col min="6" max="6" width="22.7109375" style="8" customWidth="1"/>
    <col min="7" max="7" width="11.421875" style="8" customWidth="1"/>
    <col min="8" max="8" width="12.140625" style="8" customWidth="1"/>
    <col min="9" max="9" width="12.00390625" style="8" customWidth="1"/>
    <col min="10" max="11" width="11.421875" style="8" customWidth="1"/>
    <col min="12" max="12" width="12.140625" style="8" customWidth="1"/>
    <col min="13" max="13" width="12.00390625" style="8" customWidth="1"/>
    <col min="14" max="14" width="11.421875" style="8" customWidth="1"/>
    <col min="15" max="16" width="0" style="8" hidden="1" customWidth="1"/>
    <col min="17" max="17" width="12.28125" style="8" hidden="1" customWidth="1"/>
    <col min="18" max="18" width="12.140625" style="8" hidden="1" customWidth="1"/>
    <col min="19" max="24" width="0" style="8" hidden="1" customWidth="1"/>
    <col min="25" max="16384" width="11.421875" style="8" customWidth="1"/>
  </cols>
  <sheetData>
    <row r="1" ht="4.5" customHeight="1"/>
    <row r="2" ht="12.75">
      <c r="C2" s="261" t="s">
        <v>256</v>
      </c>
    </row>
    <row r="3" ht="12.75" customHeight="1">
      <c r="C3" s="263"/>
    </row>
    <row r="4" spans="3:18" ht="12.75">
      <c r="C4" s="328" t="s">
        <v>662</v>
      </c>
      <c r="D4" s="42"/>
      <c r="E4" s="42"/>
      <c r="F4" s="42"/>
      <c r="G4" s="42"/>
      <c r="H4" s="42"/>
      <c r="I4" s="42"/>
      <c r="J4" s="42"/>
      <c r="K4" s="42"/>
      <c r="L4" s="42"/>
      <c r="M4" s="42"/>
      <c r="N4" s="42"/>
      <c r="O4" s="42"/>
      <c r="R4" s="42"/>
    </row>
    <row r="5" spans="3:19" ht="12.75" hidden="1">
      <c r="C5" s="328"/>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hidden="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c r="A89" s="295"/>
      <c r="C89" s="296">
        <f>IF(INT(AktJahrMonat)&gt;=201606,"","Hinweis: Die Gewährleistungen aus Gründen der Exportförderung werden erst ab Q2 2015 erfasst.")</f>
      </c>
    </row>
    <row r="90" ht="12.75">
      <c r="C90" s="317">
        <f>IF(INT(AktJahrMonat)&gt;=201703,"","Hinweis: Die Deckungswerte werden frühestens ab Q1 2016 in 'geschuldete' und 'gewährleistete' Werte aufgeteilt.")</f>
      </c>
    </row>
  </sheetData>
  <sheetProtection/>
  <mergeCells count="1">
    <mergeCell ref="T8:X8"/>
  </mergeCells>
  <printOptions/>
  <pageMargins left="0.7874015748031497" right="0.3937007874015748" top="0.7874015748031497" bottom="0.5905511811023623" header="0.5118110236220472" footer="0.3937007874015748"/>
  <pageSetup horizontalDpi="600" verticalDpi="600" orientation="landscape" paperSize="9" scale="80" r:id="rId1"/>
  <headerFooter alignWithMargins="0">
    <oddFooter>&amp;L&amp;8 &amp;C&amp;8 &amp;R&amp;8Seite &amp;P</oddFooter>
  </headerFooter>
  <rowBreaks count="1" manualBreakCount="1">
    <brk id="47" max="23" man="1"/>
  </rowBreaks>
  <colBreaks count="1" manualBreakCount="1">
    <brk id="14" max="89" man="1"/>
  </colBreaks>
</worksheet>
</file>

<file path=xl/worksheets/sheet6.xml><?xml version="1.0" encoding="utf-8"?>
<worksheet xmlns="http://schemas.openxmlformats.org/spreadsheetml/2006/main" xmlns:r="http://schemas.openxmlformats.org/officeDocument/2006/relationships">
  <sheetPr codeName="Tabelle6"/>
  <dimension ref="A2:X90"/>
  <sheetViews>
    <sheetView showGridLines="0" showRowColHeaders="0" zoomScalePageLayoutView="0" workbookViewId="0" topLeftCell="A1">
      <selection activeCell="A1" sqref="A1"/>
    </sheetView>
  </sheetViews>
  <sheetFormatPr defaultColWidth="11.421875" defaultRowHeight="12.75"/>
  <cols>
    <col min="1" max="1" width="0.85546875" style="8" customWidth="1"/>
    <col min="2" max="2" width="4.00390625" style="63" hidden="1" customWidth="1"/>
    <col min="3" max="3" width="26.7109375" style="8" customWidth="1"/>
    <col min="4" max="4" width="11.421875" style="8" customWidth="1"/>
    <col min="5" max="5" width="0" style="8" hidden="1" customWidth="1"/>
    <col min="6" max="6" width="22.7109375" style="8" hidden="1" customWidth="1"/>
    <col min="7" max="7" width="0" style="8" hidden="1" customWidth="1"/>
    <col min="8" max="8" width="12.140625" style="8" hidden="1" customWidth="1"/>
    <col min="9" max="9" width="12.00390625" style="8" hidden="1" customWidth="1"/>
    <col min="10" max="11" width="0" style="8" hidden="1" customWidth="1"/>
    <col min="12" max="12" width="12.140625" style="8" hidden="1" customWidth="1"/>
    <col min="13" max="13" width="12.00390625" style="8" hidden="1" customWidth="1"/>
    <col min="14" max="14" width="0" style="8" hidden="1" customWidth="1"/>
    <col min="15" max="16" width="11.421875" style="8" customWidth="1"/>
    <col min="17" max="17" width="12.28125" style="8" customWidth="1"/>
    <col min="18" max="18" width="12.140625" style="8" customWidth="1"/>
    <col min="19" max="16384" width="11.421875" style="8" customWidth="1"/>
  </cols>
  <sheetData>
    <row r="1" ht="4.5" customHeight="1"/>
    <row r="2" ht="12.75">
      <c r="C2" s="261" t="s">
        <v>663</v>
      </c>
    </row>
    <row r="3" ht="12.75" customHeight="1">
      <c r="C3" s="263"/>
    </row>
    <row r="4" spans="3:18" ht="12.75">
      <c r="C4" s="328" t="s">
        <v>664</v>
      </c>
      <c r="D4" s="42"/>
      <c r="E4" s="42"/>
      <c r="F4" s="42"/>
      <c r="G4" s="42"/>
      <c r="H4" s="42"/>
      <c r="I4" s="42"/>
      <c r="J4" s="42"/>
      <c r="K4" s="42"/>
      <c r="L4" s="42"/>
      <c r="M4" s="42"/>
      <c r="N4" s="42"/>
      <c r="O4" s="42"/>
      <c r="R4" s="42"/>
    </row>
    <row r="5" spans="3:19" ht="12.75">
      <c r="C5" s="328" t="s">
        <v>665</v>
      </c>
      <c r="D5" s="56"/>
      <c r="E5" s="56"/>
      <c r="F5" s="56"/>
      <c r="G5" s="51"/>
      <c r="H5" s="55"/>
      <c r="I5" s="55"/>
      <c r="J5" s="55"/>
      <c r="K5" s="51"/>
      <c r="L5" s="55"/>
      <c r="M5" s="55"/>
      <c r="N5" s="55"/>
      <c r="O5" s="55"/>
      <c r="P5" s="53"/>
      <c r="Q5" s="53"/>
      <c r="R5" s="55"/>
      <c r="S5" s="53"/>
    </row>
    <row r="6" spans="3:19" ht="15" customHeight="1">
      <c r="C6" s="333" t="str">
        <f>UebInstitutQuartal</f>
        <v>1. Quartal 2018</v>
      </c>
      <c r="D6" s="53"/>
      <c r="E6" s="53"/>
      <c r="F6" s="53"/>
      <c r="G6" s="53"/>
      <c r="H6" s="53"/>
      <c r="I6" s="53"/>
      <c r="J6" s="53"/>
      <c r="K6" s="53"/>
      <c r="L6" s="53"/>
      <c r="M6" s="53"/>
      <c r="N6" s="53"/>
      <c r="O6" s="53"/>
      <c r="P6" s="53"/>
      <c r="Q6" s="53"/>
      <c r="R6" s="53"/>
      <c r="S6" s="53"/>
    </row>
    <row r="7" spans="3:19" ht="24.75" customHeight="1">
      <c r="C7" s="52"/>
      <c r="D7" s="52"/>
      <c r="E7" s="52"/>
      <c r="F7" s="52"/>
      <c r="G7" s="52"/>
      <c r="H7" s="52"/>
      <c r="I7" s="52"/>
      <c r="J7" s="52"/>
      <c r="K7" s="52"/>
      <c r="L7" s="52"/>
      <c r="M7" s="52"/>
      <c r="N7" s="52"/>
      <c r="O7" s="52"/>
      <c r="P7" s="52"/>
      <c r="Q7" s="52"/>
      <c r="R7" s="52"/>
      <c r="S7" s="52"/>
    </row>
    <row r="8" spans="3:24" ht="22.5" customHeight="1">
      <c r="C8" s="52"/>
      <c r="D8" s="52"/>
      <c r="E8" s="334" t="s">
        <v>61</v>
      </c>
      <c r="F8" s="335"/>
      <c r="G8" s="336"/>
      <c r="H8" s="336"/>
      <c r="I8" s="336"/>
      <c r="J8" s="336"/>
      <c r="K8" s="336"/>
      <c r="L8" s="336"/>
      <c r="M8" s="336"/>
      <c r="N8" s="337"/>
      <c r="O8" s="334" t="s">
        <v>79</v>
      </c>
      <c r="P8" s="336"/>
      <c r="Q8" s="336"/>
      <c r="R8" s="336"/>
      <c r="S8" s="337"/>
      <c r="T8" s="380" t="s">
        <v>221</v>
      </c>
      <c r="U8" s="381"/>
      <c r="V8" s="381"/>
      <c r="W8" s="381"/>
      <c r="X8" s="382"/>
    </row>
    <row r="9" spans="3:24" ht="12.75" customHeight="1">
      <c r="C9" s="52"/>
      <c r="D9" s="52"/>
      <c r="E9" s="183" t="s">
        <v>16</v>
      </c>
      <c r="F9" s="289"/>
      <c r="G9" s="306" t="s">
        <v>264</v>
      </c>
      <c r="H9" s="59"/>
      <c r="I9" s="59"/>
      <c r="J9" s="313"/>
      <c r="K9" s="307" t="s">
        <v>265</v>
      </c>
      <c r="L9" s="59"/>
      <c r="M9" s="59"/>
      <c r="N9" s="184"/>
      <c r="O9" s="196" t="str">
        <f>E9</f>
        <v>Summe</v>
      </c>
      <c r="P9" s="306" t="s">
        <v>24</v>
      </c>
      <c r="Q9" s="59"/>
      <c r="R9" s="59"/>
      <c r="S9" s="184"/>
      <c r="T9" s="196" t="str">
        <f>O9</f>
        <v>Summe</v>
      </c>
      <c r="U9" s="306" t="str">
        <f>P9</f>
        <v>davon</v>
      </c>
      <c r="V9" s="59"/>
      <c r="W9" s="59"/>
      <c r="X9" s="184"/>
    </row>
    <row r="10" spans="2:24" s="10" customFormat="1" ht="33" customHeight="1">
      <c r="B10" s="68"/>
      <c r="C10" s="65"/>
      <c r="D10" s="65"/>
      <c r="E10" s="185"/>
      <c r="F10" s="294" t="s">
        <v>252</v>
      </c>
      <c r="G10" s="67" t="s">
        <v>55</v>
      </c>
      <c r="H10" s="67" t="s">
        <v>29</v>
      </c>
      <c r="I10" s="67" t="s">
        <v>30</v>
      </c>
      <c r="J10" s="314" t="s">
        <v>56</v>
      </c>
      <c r="K10" s="308" t="s">
        <v>55</v>
      </c>
      <c r="L10" s="67" t="s">
        <v>29</v>
      </c>
      <c r="M10" s="67" t="s">
        <v>30</v>
      </c>
      <c r="N10" s="186" t="s">
        <v>56</v>
      </c>
      <c r="O10" s="197"/>
      <c r="P10" s="67" t="str">
        <f>G10</f>
        <v>Zentralstaat</v>
      </c>
      <c r="Q10" s="67" t="str">
        <f>H10</f>
        <v>Regionale Gebietskörper-schaften</v>
      </c>
      <c r="R10" s="67" t="str">
        <f>I10</f>
        <v>Örtliche Gebietskörper-schaften</v>
      </c>
      <c r="S10" s="186" t="str">
        <f>J10</f>
        <v>Sonstige</v>
      </c>
      <c r="T10" s="197"/>
      <c r="U10" s="67" t="str">
        <f>P10</f>
        <v>Zentralstaat</v>
      </c>
      <c r="V10" s="67" t="str">
        <f>Q10</f>
        <v>Regionale Gebietskörper-schaften</v>
      </c>
      <c r="W10" s="67" t="str">
        <f>R10</f>
        <v>Örtliche Gebietskörper-schaften</v>
      </c>
      <c r="X10" s="186" t="str">
        <f>S10</f>
        <v>Sonstige</v>
      </c>
    </row>
    <row r="11" spans="3:24" ht="12.75">
      <c r="C11" s="46" t="s">
        <v>20</v>
      </c>
      <c r="D11" s="47" t="str">
        <f>AktQuartal</f>
        <v>1. Quartal</v>
      </c>
      <c r="E11" s="187" t="str">
        <f>Einheit_Waehrung</f>
        <v>Mio. €</v>
      </c>
      <c r="F11" s="290" t="str">
        <f>E11</f>
        <v>Mio. €</v>
      </c>
      <c r="G11" s="117" t="str">
        <f>E11</f>
        <v>Mio. €</v>
      </c>
      <c r="H11" s="117" t="str">
        <f>E11</f>
        <v>Mio. €</v>
      </c>
      <c r="I11" s="117" t="str">
        <f>E11</f>
        <v>Mio. €</v>
      </c>
      <c r="J11" s="309" t="str">
        <f>E11</f>
        <v>Mio. €</v>
      </c>
      <c r="K11" s="290" t="str">
        <f>I11</f>
        <v>Mio. €</v>
      </c>
      <c r="L11" s="117" t="str">
        <f>I11</f>
        <v>Mio. €</v>
      </c>
      <c r="M11" s="117" t="str">
        <f>I11</f>
        <v>Mio. €</v>
      </c>
      <c r="N11" s="188" t="str">
        <f>I11</f>
        <v>Mio. €</v>
      </c>
      <c r="O11" s="198" t="str">
        <f>E11</f>
        <v>Mio. €</v>
      </c>
      <c r="P11" s="118" t="str">
        <f>O11</f>
        <v>Mio. €</v>
      </c>
      <c r="Q11" s="81" t="str">
        <f>O11</f>
        <v>Mio. €</v>
      </c>
      <c r="R11" s="81" t="str">
        <f>O11</f>
        <v>Mio. €</v>
      </c>
      <c r="S11" s="199" t="str">
        <f>O11</f>
        <v>Mio. €</v>
      </c>
      <c r="T11" s="198" t="str">
        <f>O11</f>
        <v>Mio. €</v>
      </c>
      <c r="U11" s="118" t="str">
        <f>T11</f>
        <v>Mio. €</v>
      </c>
      <c r="V11" s="81" t="str">
        <f>T11</f>
        <v>Mio. €</v>
      </c>
      <c r="W11" s="81" t="str">
        <f>T11</f>
        <v>Mio. €</v>
      </c>
      <c r="X11" s="199" t="str">
        <f>T11</f>
        <v>Mio. €</v>
      </c>
    </row>
    <row r="12" spans="2:24" ht="12.75">
      <c r="B12" s="63" t="s">
        <v>81</v>
      </c>
      <c r="C12" s="62" t="s">
        <v>19</v>
      </c>
      <c r="D12" s="39" t="str">
        <f>"Jahr "&amp;AktJahr</f>
        <v>Jahr 2018</v>
      </c>
      <c r="E12" s="189">
        <f>SUM(G12:N12)</f>
        <v>0</v>
      </c>
      <c r="F12" s="291"/>
      <c r="G12" s="165">
        <v>0</v>
      </c>
      <c r="H12" s="165">
        <v>0</v>
      </c>
      <c r="I12" s="165">
        <v>0</v>
      </c>
      <c r="J12" s="310">
        <v>0</v>
      </c>
      <c r="K12" s="291">
        <v>0</v>
      </c>
      <c r="L12" s="165">
        <v>0</v>
      </c>
      <c r="M12" s="165">
        <v>0</v>
      </c>
      <c r="N12" s="190">
        <v>0</v>
      </c>
      <c r="O12" s="189">
        <f>SUM(P12:S12)</f>
        <v>0</v>
      </c>
      <c r="P12" s="165">
        <v>0</v>
      </c>
      <c r="Q12" s="165">
        <v>0</v>
      </c>
      <c r="R12" s="165">
        <v>0</v>
      </c>
      <c r="S12" s="190">
        <v>0</v>
      </c>
      <c r="T12" s="189">
        <f>SUM(U12:X12)</f>
        <v>0</v>
      </c>
      <c r="U12" s="165">
        <v>0</v>
      </c>
      <c r="V12" s="165">
        <v>0</v>
      </c>
      <c r="W12" s="165">
        <v>0</v>
      </c>
      <c r="X12" s="190">
        <v>0</v>
      </c>
    </row>
    <row r="13" spans="3:24" ht="12.75">
      <c r="C13" s="46"/>
      <c r="D13" s="46" t="str">
        <f>"Jahr "&amp;(AktJahr-1)</f>
        <v>Jahr 2017</v>
      </c>
      <c r="E13" s="191">
        <f aca="true" t="shared" si="0" ref="E13:E76">SUM(G13:N13)</f>
        <v>0</v>
      </c>
      <c r="F13" s="292"/>
      <c r="G13" s="169">
        <v>0</v>
      </c>
      <c r="H13" s="169">
        <v>0</v>
      </c>
      <c r="I13" s="169">
        <v>0</v>
      </c>
      <c r="J13" s="311">
        <v>0</v>
      </c>
      <c r="K13" s="292">
        <v>0</v>
      </c>
      <c r="L13" s="169">
        <v>0</v>
      </c>
      <c r="M13" s="169">
        <v>0</v>
      </c>
      <c r="N13" s="192">
        <v>0</v>
      </c>
      <c r="O13" s="191">
        <f aca="true" t="shared" si="1" ref="O13:O76">SUM(P13:S13)</f>
        <v>0</v>
      </c>
      <c r="P13" s="169">
        <v>0</v>
      </c>
      <c r="Q13" s="169">
        <v>0</v>
      </c>
      <c r="R13" s="169">
        <v>0</v>
      </c>
      <c r="S13" s="192">
        <v>0</v>
      </c>
      <c r="T13" s="191">
        <f aca="true" t="shared" si="2" ref="T13:T76">SUM(U13:X13)</f>
        <v>0</v>
      </c>
      <c r="U13" s="169">
        <v>0</v>
      </c>
      <c r="V13" s="169">
        <v>0</v>
      </c>
      <c r="W13" s="169">
        <v>0</v>
      </c>
      <c r="X13" s="192">
        <v>0</v>
      </c>
    </row>
    <row r="14" spans="2:24" ht="12.75">
      <c r="B14" s="63" t="s">
        <v>82</v>
      </c>
      <c r="C14" s="62" t="s">
        <v>80</v>
      </c>
      <c r="D14" s="39" t="str">
        <f>$D$12</f>
        <v>Jahr 2018</v>
      </c>
      <c r="E14" s="189">
        <f t="shared" si="0"/>
        <v>0</v>
      </c>
      <c r="F14" s="291"/>
      <c r="G14" s="165">
        <v>0</v>
      </c>
      <c r="H14" s="165">
        <v>0</v>
      </c>
      <c r="I14" s="165">
        <v>0</v>
      </c>
      <c r="J14" s="310">
        <v>0</v>
      </c>
      <c r="K14" s="291">
        <v>0</v>
      </c>
      <c r="L14" s="165">
        <v>0</v>
      </c>
      <c r="M14" s="165">
        <v>0</v>
      </c>
      <c r="N14" s="190">
        <v>0</v>
      </c>
      <c r="O14" s="189">
        <f t="shared" si="1"/>
        <v>0</v>
      </c>
      <c r="P14" s="165">
        <v>0</v>
      </c>
      <c r="Q14" s="165">
        <v>0</v>
      </c>
      <c r="R14" s="165">
        <v>0</v>
      </c>
      <c r="S14" s="190">
        <v>0</v>
      </c>
      <c r="T14" s="189">
        <f t="shared" si="2"/>
        <v>0</v>
      </c>
      <c r="U14" s="165">
        <v>0</v>
      </c>
      <c r="V14" s="165">
        <v>0</v>
      </c>
      <c r="W14" s="165">
        <v>0</v>
      </c>
      <c r="X14" s="190">
        <v>0</v>
      </c>
    </row>
    <row r="15" spans="3:24" ht="12.75">
      <c r="C15" s="46"/>
      <c r="D15" s="46" t="str">
        <f>$D$13</f>
        <v>Jahr 2017</v>
      </c>
      <c r="E15" s="191">
        <f t="shared" si="0"/>
        <v>0</v>
      </c>
      <c r="F15" s="292"/>
      <c r="G15" s="169">
        <v>0</v>
      </c>
      <c r="H15" s="169">
        <v>0</v>
      </c>
      <c r="I15" s="169">
        <v>0</v>
      </c>
      <c r="J15" s="311">
        <v>0</v>
      </c>
      <c r="K15" s="292">
        <v>0</v>
      </c>
      <c r="L15" s="169">
        <v>0</v>
      </c>
      <c r="M15" s="169">
        <v>0</v>
      </c>
      <c r="N15" s="192">
        <v>0</v>
      </c>
      <c r="O15" s="191">
        <f t="shared" si="1"/>
        <v>0</v>
      </c>
      <c r="P15" s="169">
        <v>0</v>
      </c>
      <c r="Q15" s="169">
        <v>0</v>
      </c>
      <c r="R15" s="169">
        <v>0</v>
      </c>
      <c r="S15" s="192">
        <v>0</v>
      </c>
      <c r="T15" s="191">
        <f t="shared" si="2"/>
        <v>0</v>
      </c>
      <c r="U15" s="169">
        <v>0</v>
      </c>
      <c r="V15" s="169">
        <v>0</v>
      </c>
      <c r="W15" s="169">
        <v>0</v>
      </c>
      <c r="X15" s="192">
        <v>0</v>
      </c>
    </row>
    <row r="16" spans="2:24" ht="12.75">
      <c r="B16" s="64" t="s">
        <v>93</v>
      </c>
      <c r="C16" s="62" t="s">
        <v>5</v>
      </c>
      <c r="D16" s="39" t="str">
        <f>$D$12</f>
        <v>Jahr 2018</v>
      </c>
      <c r="E16" s="189">
        <f t="shared" si="0"/>
        <v>0</v>
      </c>
      <c r="F16" s="291"/>
      <c r="G16" s="165">
        <v>0</v>
      </c>
      <c r="H16" s="165">
        <v>0</v>
      </c>
      <c r="I16" s="165">
        <v>0</v>
      </c>
      <c r="J16" s="310">
        <v>0</v>
      </c>
      <c r="K16" s="291">
        <v>0</v>
      </c>
      <c r="L16" s="165">
        <v>0</v>
      </c>
      <c r="M16" s="165">
        <v>0</v>
      </c>
      <c r="N16" s="190">
        <v>0</v>
      </c>
      <c r="O16" s="189">
        <f t="shared" si="1"/>
        <v>0</v>
      </c>
      <c r="P16" s="165">
        <v>0</v>
      </c>
      <c r="Q16" s="165">
        <v>0</v>
      </c>
      <c r="R16" s="165">
        <v>0</v>
      </c>
      <c r="S16" s="190">
        <v>0</v>
      </c>
      <c r="T16" s="189">
        <f t="shared" si="2"/>
        <v>0</v>
      </c>
      <c r="U16" s="165">
        <v>0</v>
      </c>
      <c r="V16" s="165">
        <v>0</v>
      </c>
      <c r="W16" s="165">
        <v>0</v>
      </c>
      <c r="X16" s="190">
        <v>0</v>
      </c>
    </row>
    <row r="17" spans="3:24" ht="12.75">
      <c r="C17" s="47"/>
      <c r="D17" s="46" t="str">
        <f>$D$13</f>
        <v>Jahr 2017</v>
      </c>
      <c r="E17" s="191">
        <f t="shared" si="0"/>
        <v>0</v>
      </c>
      <c r="F17" s="292"/>
      <c r="G17" s="169">
        <v>0</v>
      </c>
      <c r="H17" s="169">
        <v>0</v>
      </c>
      <c r="I17" s="169">
        <v>0</v>
      </c>
      <c r="J17" s="311">
        <v>0</v>
      </c>
      <c r="K17" s="292">
        <v>0</v>
      </c>
      <c r="L17" s="169">
        <v>0</v>
      </c>
      <c r="M17" s="169">
        <v>0</v>
      </c>
      <c r="N17" s="192">
        <v>0</v>
      </c>
      <c r="O17" s="191">
        <f t="shared" si="1"/>
        <v>0</v>
      </c>
      <c r="P17" s="169">
        <v>0</v>
      </c>
      <c r="Q17" s="169">
        <v>0</v>
      </c>
      <c r="R17" s="169">
        <v>0</v>
      </c>
      <c r="S17" s="192">
        <v>0</v>
      </c>
      <c r="T17" s="191">
        <f t="shared" si="2"/>
        <v>0</v>
      </c>
      <c r="U17" s="169">
        <v>0</v>
      </c>
      <c r="V17" s="169">
        <v>0</v>
      </c>
      <c r="W17" s="169">
        <v>0</v>
      </c>
      <c r="X17" s="192">
        <v>0</v>
      </c>
    </row>
    <row r="18" spans="2:24" ht="12.75">
      <c r="B18" s="64" t="s">
        <v>99</v>
      </c>
      <c r="C18" s="62" t="s">
        <v>6</v>
      </c>
      <c r="D18" s="39" t="str">
        <f>$D$12</f>
        <v>Jahr 2018</v>
      </c>
      <c r="E18" s="189">
        <f t="shared" si="0"/>
        <v>0</v>
      </c>
      <c r="F18" s="291"/>
      <c r="G18" s="165">
        <v>0</v>
      </c>
      <c r="H18" s="165">
        <v>0</v>
      </c>
      <c r="I18" s="165">
        <v>0</v>
      </c>
      <c r="J18" s="310">
        <v>0</v>
      </c>
      <c r="K18" s="291">
        <v>0</v>
      </c>
      <c r="L18" s="165">
        <v>0</v>
      </c>
      <c r="M18" s="165">
        <v>0</v>
      </c>
      <c r="N18" s="190">
        <v>0</v>
      </c>
      <c r="O18" s="189">
        <f t="shared" si="1"/>
        <v>0</v>
      </c>
      <c r="P18" s="165">
        <v>0</v>
      </c>
      <c r="Q18" s="165">
        <v>0</v>
      </c>
      <c r="R18" s="165">
        <v>0</v>
      </c>
      <c r="S18" s="190">
        <v>0</v>
      </c>
      <c r="T18" s="189">
        <f t="shared" si="2"/>
        <v>0</v>
      </c>
      <c r="U18" s="165">
        <v>0</v>
      </c>
      <c r="V18" s="165">
        <v>0</v>
      </c>
      <c r="W18" s="165">
        <v>0</v>
      </c>
      <c r="X18" s="190">
        <v>0</v>
      </c>
    </row>
    <row r="19" spans="3:24" ht="12.75">
      <c r="C19" s="46"/>
      <c r="D19" s="46" t="str">
        <f>$D$13</f>
        <v>Jahr 2017</v>
      </c>
      <c r="E19" s="191">
        <f t="shared" si="0"/>
        <v>0</v>
      </c>
      <c r="F19" s="292"/>
      <c r="G19" s="169">
        <v>0</v>
      </c>
      <c r="H19" s="169">
        <v>0</v>
      </c>
      <c r="I19" s="169">
        <v>0</v>
      </c>
      <c r="J19" s="311">
        <v>0</v>
      </c>
      <c r="K19" s="292">
        <v>0</v>
      </c>
      <c r="L19" s="169">
        <v>0</v>
      </c>
      <c r="M19" s="169">
        <v>0</v>
      </c>
      <c r="N19" s="192">
        <v>0</v>
      </c>
      <c r="O19" s="191">
        <f t="shared" si="1"/>
        <v>0</v>
      </c>
      <c r="P19" s="169">
        <v>0</v>
      </c>
      <c r="Q19" s="169">
        <v>0</v>
      </c>
      <c r="R19" s="169">
        <v>0</v>
      </c>
      <c r="S19" s="192">
        <v>0</v>
      </c>
      <c r="T19" s="191">
        <f t="shared" si="2"/>
        <v>0</v>
      </c>
      <c r="U19" s="169">
        <v>0</v>
      </c>
      <c r="V19" s="169">
        <v>0</v>
      </c>
      <c r="W19" s="169">
        <v>0</v>
      </c>
      <c r="X19" s="192">
        <v>0</v>
      </c>
    </row>
    <row r="20" spans="2:24" ht="12.75">
      <c r="B20" s="64" t="s">
        <v>100</v>
      </c>
      <c r="C20" s="62" t="s">
        <v>7</v>
      </c>
      <c r="D20" s="39" t="str">
        <f>$D$12</f>
        <v>Jahr 2018</v>
      </c>
      <c r="E20" s="189">
        <f t="shared" si="0"/>
        <v>0</v>
      </c>
      <c r="F20" s="291"/>
      <c r="G20" s="165">
        <v>0</v>
      </c>
      <c r="H20" s="165">
        <v>0</v>
      </c>
      <c r="I20" s="165">
        <v>0</v>
      </c>
      <c r="J20" s="310">
        <v>0</v>
      </c>
      <c r="K20" s="291">
        <v>0</v>
      </c>
      <c r="L20" s="165">
        <v>0</v>
      </c>
      <c r="M20" s="165">
        <v>0</v>
      </c>
      <c r="N20" s="190">
        <v>0</v>
      </c>
      <c r="O20" s="189">
        <f t="shared" si="1"/>
        <v>0</v>
      </c>
      <c r="P20" s="165">
        <v>0</v>
      </c>
      <c r="Q20" s="165">
        <v>0</v>
      </c>
      <c r="R20" s="165">
        <v>0</v>
      </c>
      <c r="S20" s="190">
        <v>0</v>
      </c>
      <c r="T20" s="189">
        <f t="shared" si="2"/>
        <v>0</v>
      </c>
      <c r="U20" s="165">
        <v>0</v>
      </c>
      <c r="V20" s="165">
        <v>0</v>
      </c>
      <c r="W20" s="165">
        <v>0</v>
      </c>
      <c r="X20" s="190">
        <v>0</v>
      </c>
    </row>
    <row r="21" spans="3:24" ht="12.75">
      <c r="C21" s="47"/>
      <c r="D21" s="46" t="str">
        <f>$D$13</f>
        <v>Jahr 2017</v>
      </c>
      <c r="E21" s="191">
        <f t="shared" si="0"/>
        <v>0</v>
      </c>
      <c r="F21" s="292"/>
      <c r="G21" s="169">
        <v>0</v>
      </c>
      <c r="H21" s="169">
        <v>0</v>
      </c>
      <c r="I21" s="169">
        <v>0</v>
      </c>
      <c r="J21" s="311">
        <v>0</v>
      </c>
      <c r="K21" s="292">
        <v>0</v>
      </c>
      <c r="L21" s="169">
        <v>0</v>
      </c>
      <c r="M21" s="169">
        <v>0</v>
      </c>
      <c r="N21" s="192">
        <v>0</v>
      </c>
      <c r="O21" s="191">
        <f t="shared" si="1"/>
        <v>0</v>
      </c>
      <c r="P21" s="169">
        <v>0</v>
      </c>
      <c r="Q21" s="169">
        <v>0</v>
      </c>
      <c r="R21" s="169">
        <v>0</v>
      </c>
      <c r="S21" s="192">
        <v>0</v>
      </c>
      <c r="T21" s="191">
        <f t="shared" si="2"/>
        <v>0</v>
      </c>
      <c r="U21" s="169">
        <v>0</v>
      </c>
      <c r="V21" s="169">
        <v>0</v>
      </c>
      <c r="W21" s="169">
        <v>0</v>
      </c>
      <c r="X21" s="192">
        <v>0</v>
      </c>
    </row>
    <row r="22" spans="2:24" ht="12.75">
      <c r="B22" s="64" t="s">
        <v>101</v>
      </c>
      <c r="C22" s="62" t="s">
        <v>8</v>
      </c>
      <c r="D22" s="39" t="str">
        <f>$D$12</f>
        <v>Jahr 2018</v>
      </c>
      <c r="E22" s="189">
        <f t="shared" si="0"/>
        <v>0</v>
      </c>
      <c r="F22" s="291"/>
      <c r="G22" s="165">
        <v>0</v>
      </c>
      <c r="H22" s="165">
        <v>0</v>
      </c>
      <c r="I22" s="165">
        <v>0</v>
      </c>
      <c r="J22" s="310">
        <v>0</v>
      </c>
      <c r="K22" s="291">
        <v>0</v>
      </c>
      <c r="L22" s="165">
        <v>0</v>
      </c>
      <c r="M22" s="165">
        <v>0</v>
      </c>
      <c r="N22" s="190">
        <v>0</v>
      </c>
      <c r="O22" s="189">
        <f t="shared" si="1"/>
        <v>0</v>
      </c>
      <c r="P22" s="165">
        <v>0</v>
      </c>
      <c r="Q22" s="165">
        <v>0</v>
      </c>
      <c r="R22" s="165">
        <v>0</v>
      </c>
      <c r="S22" s="190">
        <v>0</v>
      </c>
      <c r="T22" s="189">
        <f t="shared" si="2"/>
        <v>0</v>
      </c>
      <c r="U22" s="165">
        <v>0</v>
      </c>
      <c r="V22" s="165">
        <v>0</v>
      </c>
      <c r="W22" s="165">
        <v>0</v>
      </c>
      <c r="X22" s="190">
        <v>0</v>
      </c>
    </row>
    <row r="23" spans="3:24" ht="12.75">
      <c r="C23" s="46"/>
      <c r="D23" s="46" t="str">
        <f>$D$13</f>
        <v>Jahr 2017</v>
      </c>
      <c r="E23" s="191">
        <f t="shared" si="0"/>
        <v>0</v>
      </c>
      <c r="F23" s="292"/>
      <c r="G23" s="169">
        <v>0</v>
      </c>
      <c r="H23" s="169">
        <v>0</v>
      </c>
      <c r="I23" s="169">
        <v>0</v>
      </c>
      <c r="J23" s="311">
        <v>0</v>
      </c>
      <c r="K23" s="292">
        <v>0</v>
      </c>
      <c r="L23" s="169">
        <v>0</v>
      </c>
      <c r="M23" s="169">
        <v>0</v>
      </c>
      <c r="N23" s="192">
        <v>0</v>
      </c>
      <c r="O23" s="191">
        <f t="shared" si="1"/>
        <v>0</v>
      </c>
      <c r="P23" s="169">
        <v>0</v>
      </c>
      <c r="Q23" s="169">
        <v>0</v>
      </c>
      <c r="R23" s="169">
        <v>0</v>
      </c>
      <c r="S23" s="192">
        <v>0</v>
      </c>
      <c r="T23" s="191">
        <f t="shared" si="2"/>
        <v>0</v>
      </c>
      <c r="U23" s="169">
        <v>0</v>
      </c>
      <c r="V23" s="169">
        <v>0</v>
      </c>
      <c r="W23" s="169">
        <v>0</v>
      </c>
      <c r="X23" s="192">
        <v>0</v>
      </c>
    </row>
    <row r="24" spans="2:24" ht="12.75">
      <c r="B24" s="64" t="s">
        <v>83</v>
      </c>
      <c r="C24" s="62" t="s">
        <v>9</v>
      </c>
      <c r="D24" s="39" t="str">
        <f>$D$12</f>
        <v>Jahr 2018</v>
      </c>
      <c r="E24" s="189">
        <f t="shared" si="0"/>
        <v>0</v>
      </c>
      <c r="F24" s="291"/>
      <c r="G24" s="165">
        <v>0</v>
      </c>
      <c r="H24" s="165">
        <v>0</v>
      </c>
      <c r="I24" s="165">
        <v>0</v>
      </c>
      <c r="J24" s="310">
        <v>0</v>
      </c>
      <c r="K24" s="291">
        <v>0</v>
      </c>
      <c r="L24" s="165">
        <v>0</v>
      </c>
      <c r="M24" s="165">
        <v>0</v>
      </c>
      <c r="N24" s="190">
        <v>0</v>
      </c>
      <c r="O24" s="189">
        <f t="shared" si="1"/>
        <v>0</v>
      </c>
      <c r="P24" s="165">
        <v>0</v>
      </c>
      <c r="Q24" s="165">
        <v>0</v>
      </c>
      <c r="R24" s="165">
        <v>0</v>
      </c>
      <c r="S24" s="190">
        <v>0</v>
      </c>
      <c r="T24" s="189">
        <f t="shared" si="2"/>
        <v>0</v>
      </c>
      <c r="U24" s="165">
        <v>0</v>
      </c>
      <c r="V24" s="165">
        <v>0</v>
      </c>
      <c r="W24" s="165">
        <v>0</v>
      </c>
      <c r="X24" s="190">
        <v>0</v>
      </c>
    </row>
    <row r="25" spans="3:24" ht="12.75">
      <c r="C25" s="46"/>
      <c r="D25" s="46" t="str">
        <f>$D$13</f>
        <v>Jahr 2017</v>
      </c>
      <c r="E25" s="191">
        <f t="shared" si="0"/>
        <v>0</v>
      </c>
      <c r="F25" s="292"/>
      <c r="G25" s="169">
        <v>0</v>
      </c>
      <c r="H25" s="169">
        <v>0</v>
      </c>
      <c r="I25" s="169">
        <v>0</v>
      </c>
      <c r="J25" s="311">
        <v>0</v>
      </c>
      <c r="K25" s="292">
        <v>0</v>
      </c>
      <c r="L25" s="169">
        <v>0</v>
      </c>
      <c r="M25" s="169">
        <v>0</v>
      </c>
      <c r="N25" s="192">
        <v>0</v>
      </c>
      <c r="O25" s="191">
        <f t="shared" si="1"/>
        <v>0</v>
      </c>
      <c r="P25" s="169">
        <v>0</v>
      </c>
      <c r="Q25" s="169">
        <v>0</v>
      </c>
      <c r="R25" s="169">
        <v>0</v>
      </c>
      <c r="S25" s="192">
        <v>0</v>
      </c>
      <c r="T25" s="191">
        <f t="shared" si="2"/>
        <v>0</v>
      </c>
      <c r="U25" s="169">
        <v>0</v>
      </c>
      <c r="V25" s="169">
        <v>0</v>
      </c>
      <c r="W25" s="169">
        <v>0</v>
      </c>
      <c r="X25" s="192">
        <v>0</v>
      </c>
    </row>
    <row r="26" spans="2:24" ht="12.75">
      <c r="B26" s="63" t="s">
        <v>84</v>
      </c>
      <c r="C26" s="62" t="s">
        <v>10</v>
      </c>
      <c r="D26" s="39" t="str">
        <f>$D$12</f>
        <v>Jahr 2018</v>
      </c>
      <c r="E26" s="189">
        <f t="shared" si="0"/>
        <v>0</v>
      </c>
      <c r="F26" s="291"/>
      <c r="G26" s="165">
        <v>0</v>
      </c>
      <c r="H26" s="165">
        <v>0</v>
      </c>
      <c r="I26" s="165">
        <v>0</v>
      </c>
      <c r="J26" s="310">
        <v>0</v>
      </c>
      <c r="K26" s="291">
        <v>0</v>
      </c>
      <c r="L26" s="165">
        <v>0</v>
      </c>
      <c r="M26" s="165">
        <v>0</v>
      </c>
      <c r="N26" s="190">
        <v>0</v>
      </c>
      <c r="O26" s="189">
        <f t="shared" si="1"/>
        <v>0</v>
      </c>
      <c r="P26" s="165">
        <v>0</v>
      </c>
      <c r="Q26" s="165">
        <v>0</v>
      </c>
      <c r="R26" s="165">
        <v>0</v>
      </c>
      <c r="S26" s="190">
        <v>0</v>
      </c>
      <c r="T26" s="189">
        <f t="shared" si="2"/>
        <v>0</v>
      </c>
      <c r="U26" s="165">
        <v>0</v>
      </c>
      <c r="V26" s="165">
        <v>0</v>
      </c>
      <c r="W26" s="165">
        <v>0</v>
      </c>
      <c r="X26" s="190">
        <v>0</v>
      </c>
    </row>
    <row r="27" spans="3:24" ht="12.75">
      <c r="C27" s="46"/>
      <c r="D27" s="46" t="str">
        <f>$D$13</f>
        <v>Jahr 2017</v>
      </c>
      <c r="E27" s="191">
        <f t="shared" si="0"/>
        <v>0</v>
      </c>
      <c r="F27" s="292"/>
      <c r="G27" s="169">
        <v>0</v>
      </c>
      <c r="H27" s="169">
        <v>0</v>
      </c>
      <c r="I27" s="169">
        <v>0</v>
      </c>
      <c r="J27" s="311">
        <v>0</v>
      </c>
      <c r="K27" s="292">
        <v>0</v>
      </c>
      <c r="L27" s="169">
        <v>0</v>
      </c>
      <c r="M27" s="169">
        <v>0</v>
      </c>
      <c r="N27" s="192">
        <v>0</v>
      </c>
      <c r="O27" s="191">
        <f t="shared" si="1"/>
        <v>0</v>
      </c>
      <c r="P27" s="169">
        <v>0</v>
      </c>
      <c r="Q27" s="169">
        <v>0</v>
      </c>
      <c r="R27" s="169">
        <v>0</v>
      </c>
      <c r="S27" s="192">
        <v>0</v>
      </c>
      <c r="T27" s="191">
        <f t="shared" si="2"/>
        <v>0</v>
      </c>
      <c r="U27" s="169">
        <v>0</v>
      </c>
      <c r="V27" s="169">
        <v>0</v>
      </c>
      <c r="W27" s="169">
        <v>0</v>
      </c>
      <c r="X27" s="192">
        <v>0</v>
      </c>
    </row>
    <row r="28" spans="2:24" ht="12.75">
      <c r="B28" s="63" t="s">
        <v>94</v>
      </c>
      <c r="C28" s="62" t="s">
        <v>11</v>
      </c>
      <c r="D28" s="39" t="str">
        <f>$D$12</f>
        <v>Jahr 2018</v>
      </c>
      <c r="E28" s="189">
        <f t="shared" si="0"/>
        <v>0</v>
      </c>
      <c r="F28" s="291"/>
      <c r="G28" s="165">
        <v>0</v>
      </c>
      <c r="H28" s="165">
        <v>0</v>
      </c>
      <c r="I28" s="165">
        <v>0</v>
      </c>
      <c r="J28" s="310">
        <v>0</v>
      </c>
      <c r="K28" s="291">
        <v>0</v>
      </c>
      <c r="L28" s="165">
        <v>0</v>
      </c>
      <c r="M28" s="165">
        <v>0</v>
      </c>
      <c r="N28" s="190">
        <v>0</v>
      </c>
      <c r="O28" s="189">
        <f t="shared" si="1"/>
        <v>0</v>
      </c>
      <c r="P28" s="165">
        <v>0</v>
      </c>
      <c r="Q28" s="165">
        <v>0</v>
      </c>
      <c r="R28" s="165">
        <v>0</v>
      </c>
      <c r="S28" s="190">
        <v>0</v>
      </c>
      <c r="T28" s="189">
        <f t="shared" si="2"/>
        <v>0</v>
      </c>
      <c r="U28" s="165">
        <v>0</v>
      </c>
      <c r="V28" s="165">
        <v>0</v>
      </c>
      <c r="W28" s="165">
        <v>0</v>
      </c>
      <c r="X28" s="190">
        <v>0</v>
      </c>
    </row>
    <row r="29" spans="3:24" ht="12.75">
      <c r="C29" s="46"/>
      <c r="D29" s="46" t="str">
        <f>$D$13</f>
        <v>Jahr 2017</v>
      </c>
      <c r="E29" s="191">
        <f t="shared" si="0"/>
        <v>0</v>
      </c>
      <c r="F29" s="292"/>
      <c r="G29" s="169">
        <v>0</v>
      </c>
      <c r="H29" s="169">
        <v>0</v>
      </c>
      <c r="I29" s="169">
        <v>0</v>
      </c>
      <c r="J29" s="311">
        <v>0</v>
      </c>
      <c r="K29" s="292">
        <v>0</v>
      </c>
      <c r="L29" s="169">
        <v>0</v>
      </c>
      <c r="M29" s="169">
        <v>0</v>
      </c>
      <c r="N29" s="192">
        <v>0</v>
      </c>
      <c r="O29" s="191">
        <f t="shared" si="1"/>
        <v>0</v>
      </c>
      <c r="P29" s="169">
        <v>0</v>
      </c>
      <c r="Q29" s="169">
        <v>0</v>
      </c>
      <c r="R29" s="169">
        <v>0</v>
      </c>
      <c r="S29" s="192">
        <v>0</v>
      </c>
      <c r="T29" s="191">
        <f t="shared" si="2"/>
        <v>0</v>
      </c>
      <c r="U29" s="169">
        <v>0</v>
      </c>
      <c r="V29" s="169">
        <v>0</v>
      </c>
      <c r="W29" s="169">
        <v>0</v>
      </c>
      <c r="X29" s="192">
        <v>0</v>
      </c>
    </row>
    <row r="30" spans="2:24" ht="12.75">
      <c r="B30" s="63" t="s">
        <v>85</v>
      </c>
      <c r="C30" s="62" t="s">
        <v>12</v>
      </c>
      <c r="D30" s="39" t="str">
        <f>$D$12</f>
        <v>Jahr 2018</v>
      </c>
      <c r="E30" s="189">
        <f t="shared" si="0"/>
        <v>0</v>
      </c>
      <c r="F30" s="291"/>
      <c r="G30" s="165">
        <v>0</v>
      </c>
      <c r="H30" s="165">
        <v>0</v>
      </c>
      <c r="I30" s="165">
        <v>0</v>
      </c>
      <c r="J30" s="310">
        <v>0</v>
      </c>
      <c r="K30" s="291">
        <v>0</v>
      </c>
      <c r="L30" s="165">
        <v>0</v>
      </c>
      <c r="M30" s="165">
        <v>0</v>
      </c>
      <c r="N30" s="190">
        <v>0</v>
      </c>
      <c r="O30" s="189">
        <f t="shared" si="1"/>
        <v>0</v>
      </c>
      <c r="P30" s="165">
        <v>0</v>
      </c>
      <c r="Q30" s="165">
        <v>0</v>
      </c>
      <c r="R30" s="165">
        <v>0</v>
      </c>
      <c r="S30" s="190">
        <v>0</v>
      </c>
      <c r="T30" s="189">
        <f t="shared" si="2"/>
        <v>0</v>
      </c>
      <c r="U30" s="165">
        <v>0</v>
      </c>
      <c r="V30" s="165">
        <v>0</v>
      </c>
      <c r="W30" s="165">
        <v>0</v>
      </c>
      <c r="X30" s="190">
        <v>0</v>
      </c>
    </row>
    <row r="31" spans="3:24" ht="12.75">
      <c r="C31" s="46"/>
      <c r="D31" s="46" t="str">
        <f>$D$13</f>
        <v>Jahr 2017</v>
      </c>
      <c r="E31" s="191">
        <f t="shared" si="0"/>
        <v>0</v>
      </c>
      <c r="F31" s="292"/>
      <c r="G31" s="169">
        <v>0</v>
      </c>
      <c r="H31" s="169">
        <v>0</v>
      </c>
      <c r="I31" s="169">
        <v>0</v>
      </c>
      <c r="J31" s="311">
        <v>0</v>
      </c>
      <c r="K31" s="292">
        <v>0</v>
      </c>
      <c r="L31" s="169">
        <v>0</v>
      </c>
      <c r="M31" s="169">
        <v>0</v>
      </c>
      <c r="N31" s="192">
        <v>0</v>
      </c>
      <c r="O31" s="191">
        <f t="shared" si="1"/>
        <v>0</v>
      </c>
      <c r="P31" s="169">
        <v>0</v>
      </c>
      <c r="Q31" s="169">
        <v>0</v>
      </c>
      <c r="R31" s="169">
        <v>0</v>
      </c>
      <c r="S31" s="192">
        <v>0</v>
      </c>
      <c r="T31" s="191">
        <f t="shared" si="2"/>
        <v>0</v>
      </c>
      <c r="U31" s="169">
        <v>0</v>
      </c>
      <c r="V31" s="169">
        <v>0</v>
      </c>
      <c r="W31" s="169">
        <v>0</v>
      </c>
      <c r="X31" s="192">
        <v>0</v>
      </c>
    </row>
    <row r="32" spans="2:24" ht="12.75">
      <c r="B32" s="63" t="s">
        <v>86</v>
      </c>
      <c r="C32" s="62" t="s">
        <v>13</v>
      </c>
      <c r="D32" s="39" t="str">
        <f>$D$12</f>
        <v>Jahr 2018</v>
      </c>
      <c r="E32" s="189">
        <f t="shared" si="0"/>
        <v>0</v>
      </c>
      <c r="F32" s="291"/>
      <c r="G32" s="165">
        <v>0</v>
      </c>
      <c r="H32" s="165">
        <v>0</v>
      </c>
      <c r="I32" s="165">
        <v>0</v>
      </c>
      <c r="J32" s="310">
        <v>0</v>
      </c>
      <c r="K32" s="291">
        <v>0</v>
      </c>
      <c r="L32" s="165">
        <v>0</v>
      </c>
      <c r="M32" s="165">
        <v>0</v>
      </c>
      <c r="N32" s="190">
        <v>0</v>
      </c>
      <c r="O32" s="189">
        <f t="shared" si="1"/>
        <v>0</v>
      </c>
      <c r="P32" s="165">
        <v>0</v>
      </c>
      <c r="Q32" s="165">
        <v>0</v>
      </c>
      <c r="R32" s="165">
        <v>0</v>
      </c>
      <c r="S32" s="190">
        <v>0</v>
      </c>
      <c r="T32" s="189">
        <f t="shared" si="2"/>
        <v>0</v>
      </c>
      <c r="U32" s="165">
        <v>0</v>
      </c>
      <c r="V32" s="165">
        <v>0</v>
      </c>
      <c r="W32" s="165">
        <v>0</v>
      </c>
      <c r="X32" s="190">
        <v>0</v>
      </c>
    </row>
    <row r="33" spans="3:24" ht="12.75">
      <c r="C33" s="46"/>
      <c r="D33" s="46" t="str">
        <f>$D$13</f>
        <v>Jahr 2017</v>
      </c>
      <c r="E33" s="191">
        <f t="shared" si="0"/>
        <v>0</v>
      </c>
      <c r="F33" s="292"/>
      <c r="G33" s="169">
        <v>0</v>
      </c>
      <c r="H33" s="169">
        <v>0</v>
      </c>
      <c r="I33" s="169">
        <v>0</v>
      </c>
      <c r="J33" s="311">
        <v>0</v>
      </c>
      <c r="K33" s="292">
        <v>0</v>
      </c>
      <c r="L33" s="169">
        <v>0</v>
      </c>
      <c r="M33" s="169">
        <v>0</v>
      </c>
      <c r="N33" s="192">
        <v>0</v>
      </c>
      <c r="O33" s="191">
        <f t="shared" si="1"/>
        <v>0</v>
      </c>
      <c r="P33" s="169">
        <v>0</v>
      </c>
      <c r="Q33" s="169">
        <v>0</v>
      </c>
      <c r="R33" s="169">
        <v>0</v>
      </c>
      <c r="S33" s="192">
        <v>0</v>
      </c>
      <c r="T33" s="191">
        <f t="shared" si="2"/>
        <v>0</v>
      </c>
      <c r="U33" s="169">
        <v>0</v>
      </c>
      <c r="V33" s="169">
        <v>0</v>
      </c>
      <c r="W33" s="169">
        <v>0</v>
      </c>
      <c r="X33" s="192">
        <v>0</v>
      </c>
    </row>
    <row r="34" spans="2:24" ht="12.75">
      <c r="B34" s="63" t="s">
        <v>95</v>
      </c>
      <c r="C34" s="62" t="s">
        <v>31</v>
      </c>
      <c r="D34" s="39" t="str">
        <f>$D$12</f>
        <v>Jahr 2018</v>
      </c>
      <c r="E34" s="189">
        <f t="shared" si="0"/>
        <v>0</v>
      </c>
      <c r="F34" s="291"/>
      <c r="G34" s="165">
        <v>0</v>
      </c>
      <c r="H34" s="165">
        <v>0</v>
      </c>
      <c r="I34" s="165">
        <v>0</v>
      </c>
      <c r="J34" s="310">
        <v>0</v>
      </c>
      <c r="K34" s="291">
        <v>0</v>
      </c>
      <c r="L34" s="165">
        <v>0</v>
      </c>
      <c r="M34" s="165">
        <v>0</v>
      </c>
      <c r="N34" s="190">
        <v>0</v>
      </c>
      <c r="O34" s="189">
        <f t="shared" si="1"/>
        <v>0</v>
      </c>
      <c r="P34" s="165">
        <v>0</v>
      </c>
      <c r="Q34" s="165">
        <v>0</v>
      </c>
      <c r="R34" s="165">
        <v>0</v>
      </c>
      <c r="S34" s="190">
        <v>0</v>
      </c>
      <c r="T34" s="189">
        <f t="shared" si="2"/>
        <v>0</v>
      </c>
      <c r="U34" s="165">
        <v>0</v>
      </c>
      <c r="V34" s="165">
        <v>0</v>
      </c>
      <c r="W34" s="165">
        <v>0</v>
      </c>
      <c r="X34" s="190">
        <v>0</v>
      </c>
    </row>
    <row r="35" spans="3:24" ht="12.75">
      <c r="C35" s="46"/>
      <c r="D35" s="46" t="str">
        <f>$D$13</f>
        <v>Jahr 2017</v>
      </c>
      <c r="E35" s="191">
        <f t="shared" si="0"/>
        <v>0</v>
      </c>
      <c r="F35" s="292"/>
      <c r="G35" s="169">
        <v>0</v>
      </c>
      <c r="H35" s="169">
        <v>0</v>
      </c>
      <c r="I35" s="169">
        <v>0</v>
      </c>
      <c r="J35" s="311">
        <v>0</v>
      </c>
      <c r="K35" s="292">
        <v>0</v>
      </c>
      <c r="L35" s="169">
        <v>0</v>
      </c>
      <c r="M35" s="169">
        <v>0</v>
      </c>
      <c r="N35" s="192">
        <v>0</v>
      </c>
      <c r="O35" s="191">
        <f t="shared" si="1"/>
        <v>0</v>
      </c>
      <c r="P35" s="169">
        <v>0</v>
      </c>
      <c r="Q35" s="169">
        <v>0</v>
      </c>
      <c r="R35" s="169">
        <v>0</v>
      </c>
      <c r="S35" s="192">
        <v>0</v>
      </c>
      <c r="T35" s="191">
        <f t="shared" si="2"/>
        <v>0</v>
      </c>
      <c r="U35" s="169">
        <v>0</v>
      </c>
      <c r="V35" s="169">
        <v>0</v>
      </c>
      <c r="W35" s="169">
        <v>0</v>
      </c>
      <c r="X35" s="192">
        <v>0</v>
      </c>
    </row>
    <row r="36" spans="2:24" ht="12.75">
      <c r="B36" s="63" t="s">
        <v>102</v>
      </c>
      <c r="C36" s="62" t="s">
        <v>32</v>
      </c>
      <c r="D36" s="39" t="str">
        <f>$D$12</f>
        <v>Jahr 2018</v>
      </c>
      <c r="E36" s="189">
        <f t="shared" si="0"/>
        <v>0</v>
      </c>
      <c r="F36" s="291"/>
      <c r="G36" s="165">
        <v>0</v>
      </c>
      <c r="H36" s="165">
        <v>0</v>
      </c>
      <c r="I36" s="165">
        <v>0</v>
      </c>
      <c r="J36" s="310">
        <v>0</v>
      </c>
      <c r="K36" s="291">
        <v>0</v>
      </c>
      <c r="L36" s="165">
        <v>0</v>
      </c>
      <c r="M36" s="165">
        <v>0</v>
      </c>
      <c r="N36" s="190">
        <v>0</v>
      </c>
      <c r="O36" s="189">
        <f t="shared" si="1"/>
        <v>0</v>
      </c>
      <c r="P36" s="165">
        <v>0</v>
      </c>
      <c r="Q36" s="165">
        <v>0</v>
      </c>
      <c r="R36" s="165">
        <v>0</v>
      </c>
      <c r="S36" s="190">
        <v>0</v>
      </c>
      <c r="T36" s="189">
        <f t="shared" si="2"/>
        <v>0</v>
      </c>
      <c r="U36" s="165">
        <v>0</v>
      </c>
      <c r="V36" s="165">
        <v>0</v>
      </c>
      <c r="W36" s="165">
        <v>0</v>
      </c>
      <c r="X36" s="190">
        <v>0</v>
      </c>
    </row>
    <row r="37" spans="3:24" ht="12.75">
      <c r="C37" s="46"/>
      <c r="D37" s="46" t="str">
        <f>$D$13</f>
        <v>Jahr 2017</v>
      </c>
      <c r="E37" s="191">
        <f t="shared" si="0"/>
        <v>0</v>
      </c>
      <c r="F37" s="292"/>
      <c r="G37" s="169">
        <v>0</v>
      </c>
      <c r="H37" s="169">
        <v>0</v>
      </c>
      <c r="I37" s="169">
        <v>0</v>
      </c>
      <c r="J37" s="311">
        <v>0</v>
      </c>
      <c r="K37" s="292">
        <v>0</v>
      </c>
      <c r="L37" s="169">
        <v>0</v>
      </c>
      <c r="M37" s="169">
        <v>0</v>
      </c>
      <c r="N37" s="192">
        <v>0</v>
      </c>
      <c r="O37" s="191">
        <f t="shared" si="1"/>
        <v>0</v>
      </c>
      <c r="P37" s="169">
        <v>0</v>
      </c>
      <c r="Q37" s="169">
        <v>0</v>
      </c>
      <c r="R37" s="169">
        <v>0</v>
      </c>
      <c r="S37" s="192">
        <v>0</v>
      </c>
      <c r="T37" s="191">
        <f t="shared" si="2"/>
        <v>0</v>
      </c>
      <c r="U37" s="169">
        <v>0</v>
      </c>
      <c r="V37" s="169">
        <v>0</v>
      </c>
      <c r="W37" s="169">
        <v>0</v>
      </c>
      <c r="X37" s="192">
        <v>0</v>
      </c>
    </row>
    <row r="38" spans="2:24" ht="12.75">
      <c r="B38" s="63" t="s">
        <v>103</v>
      </c>
      <c r="C38" s="62" t="s">
        <v>33</v>
      </c>
      <c r="D38" s="39" t="str">
        <f>$D$12</f>
        <v>Jahr 2018</v>
      </c>
      <c r="E38" s="189">
        <f t="shared" si="0"/>
        <v>0</v>
      </c>
      <c r="F38" s="291"/>
      <c r="G38" s="165">
        <v>0</v>
      </c>
      <c r="H38" s="165">
        <v>0</v>
      </c>
      <c r="I38" s="165">
        <v>0</v>
      </c>
      <c r="J38" s="310">
        <v>0</v>
      </c>
      <c r="K38" s="291">
        <v>0</v>
      </c>
      <c r="L38" s="165">
        <v>0</v>
      </c>
      <c r="M38" s="165">
        <v>0</v>
      </c>
      <c r="N38" s="190">
        <v>0</v>
      </c>
      <c r="O38" s="189">
        <f t="shared" si="1"/>
        <v>0</v>
      </c>
      <c r="P38" s="165">
        <v>0</v>
      </c>
      <c r="Q38" s="165">
        <v>0</v>
      </c>
      <c r="R38" s="165">
        <v>0</v>
      </c>
      <c r="S38" s="190">
        <v>0</v>
      </c>
      <c r="T38" s="189">
        <f t="shared" si="2"/>
        <v>0</v>
      </c>
      <c r="U38" s="165">
        <v>0</v>
      </c>
      <c r="V38" s="165">
        <v>0</v>
      </c>
      <c r="W38" s="165">
        <v>0</v>
      </c>
      <c r="X38" s="190">
        <v>0</v>
      </c>
    </row>
    <row r="39" spans="3:24" ht="12.75">
      <c r="C39" s="46"/>
      <c r="D39" s="46" t="str">
        <f>$D$13</f>
        <v>Jahr 2017</v>
      </c>
      <c r="E39" s="191">
        <f t="shared" si="0"/>
        <v>0</v>
      </c>
      <c r="F39" s="292"/>
      <c r="G39" s="169">
        <v>0</v>
      </c>
      <c r="H39" s="169">
        <v>0</v>
      </c>
      <c r="I39" s="169">
        <v>0</v>
      </c>
      <c r="J39" s="311">
        <v>0</v>
      </c>
      <c r="K39" s="292">
        <v>0</v>
      </c>
      <c r="L39" s="169">
        <v>0</v>
      </c>
      <c r="M39" s="169">
        <v>0</v>
      </c>
      <c r="N39" s="192">
        <v>0</v>
      </c>
      <c r="O39" s="191">
        <f t="shared" si="1"/>
        <v>0</v>
      </c>
      <c r="P39" s="169">
        <v>0</v>
      </c>
      <c r="Q39" s="169">
        <v>0</v>
      </c>
      <c r="R39" s="169">
        <v>0</v>
      </c>
      <c r="S39" s="192">
        <v>0</v>
      </c>
      <c r="T39" s="191">
        <f t="shared" si="2"/>
        <v>0</v>
      </c>
      <c r="U39" s="169">
        <v>0</v>
      </c>
      <c r="V39" s="169">
        <v>0</v>
      </c>
      <c r="W39" s="169">
        <v>0</v>
      </c>
      <c r="X39" s="192">
        <v>0</v>
      </c>
    </row>
    <row r="40" spans="2:24" ht="12.75">
      <c r="B40" s="63" t="s">
        <v>104</v>
      </c>
      <c r="C40" s="62" t="s">
        <v>34</v>
      </c>
      <c r="D40" s="39" t="str">
        <f>$D$12</f>
        <v>Jahr 2018</v>
      </c>
      <c r="E40" s="189">
        <f t="shared" si="0"/>
        <v>0</v>
      </c>
      <c r="F40" s="291"/>
      <c r="G40" s="165">
        <v>0</v>
      </c>
      <c r="H40" s="165">
        <v>0</v>
      </c>
      <c r="I40" s="165">
        <v>0</v>
      </c>
      <c r="J40" s="310">
        <v>0</v>
      </c>
      <c r="K40" s="291">
        <v>0</v>
      </c>
      <c r="L40" s="165">
        <v>0</v>
      </c>
      <c r="M40" s="165">
        <v>0</v>
      </c>
      <c r="N40" s="190">
        <v>0</v>
      </c>
      <c r="O40" s="189">
        <f t="shared" si="1"/>
        <v>0</v>
      </c>
      <c r="P40" s="165">
        <v>0</v>
      </c>
      <c r="Q40" s="165">
        <v>0</v>
      </c>
      <c r="R40" s="165">
        <v>0</v>
      </c>
      <c r="S40" s="190">
        <v>0</v>
      </c>
      <c r="T40" s="189">
        <f t="shared" si="2"/>
        <v>0</v>
      </c>
      <c r="U40" s="165">
        <v>0</v>
      </c>
      <c r="V40" s="165">
        <v>0</v>
      </c>
      <c r="W40" s="165">
        <v>0</v>
      </c>
      <c r="X40" s="190">
        <v>0</v>
      </c>
    </row>
    <row r="41" spans="3:24" ht="12.75">
      <c r="C41" s="46"/>
      <c r="D41" s="46" t="str">
        <f>$D$13</f>
        <v>Jahr 2017</v>
      </c>
      <c r="E41" s="191">
        <f t="shared" si="0"/>
        <v>0</v>
      </c>
      <c r="F41" s="292"/>
      <c r="G41" s="169">
        <v>0</v>
      </c>
      <c r="H41" s="169">
        <v>0</v>
      </c>
      <c r="I41" s="169">
        <v>0</v>
      </c>
      <c r="J41" s="311">
        <v>0</v>
      </c>
      <c r="K41" s="292">
        <v>0</v>
      </c>
      <c r="L41" s="169">
        <v>0</v>
      </c>
      <c r="M41" s="169">
        <v>0</v>
      </c>
      <c r="N41" s="192">
        <v>0</v>
      </c>
      <c r="O41" s="191">
        <f t="shared" si="1"/>
        <v>0</v>
      </c>
      <c r="P41" s="169">
        <v>0</v>
      </c>
      <c r="Q41" s="169">
        <v>0</v>
      </c>
      <c r="R41" s="169">
        <v>0</v>
      </c>
      <c r="S41" s="192">
        <v>0</v>
      </c>
      <c r="T41" s="191">
        <f t="shared" si="2"/>
        <v>0</v>
      </c>
      <c r="U41" s="169">
        <v>0</v>
      </c>
      <c r="V41" s="169">
        <v>0</v>
      </c>
      <c r="W41" s="169">
        <v>0</v>
      </c>
      <c r="X41" s="192">
        <v>0</v>
      </c>
    </row>
    <row r="42" spans="2:24" ht="12.75">
      <c r="B42" s="63" t="s">
        <v>96</v>
      </c>
      <c r="C42" s="62" t="s">
        <v>35</v>
      </c>
      <c r="D42" s="39" t="str">
        <f>$D$12</f>
        <v>Jahr 2018</v>
      </c>
      <c r="E42" s="189">
        <f t="shared" si="0"/>
        <v>0</v>
      </c>
      <c r="F42" s="291"/>
      <c r="G42" s="165">
        <v>0</v>
      </c>
      <c r="H42" s="165">
        <v>0</v>
      </c>
      <c r="I42" s="165">
        <v>0</v>
      </c>
      <c r="J42" s="310">
        <v>0</v>
      </c>
      <c r="K42" s="291">
        <v>0</v>
      </c>
      <c r="L42" s="165">
        <v>0</v>
      </c>
      <c r="M42" s="165">
        <v>0</v>
      </c>
      <c r="N42" s="190">
        <v>0</v>
      </c>
      <c r="O42" s="189">
        <f t="shared" si="1"/>
        <v>0</v>
      </c>
      <c r="P42" s="165">
        <v>0</v>
      </c>
      <c r="Q42" s="165">
        <v>0</v>
      </c>
      <c r="R42" s="165">
        <v>0</v>
      </c>
      <c r="S42" s="190">
        <v>0</v>
      </c>
      <c r="T42" s="189">
        <f t="shared" si="2"/>
        <v>0</v>
      </c>
      <c r="U42" s="165">
        <v>0</v>
      </c>
      <c r="V42" s="165">
        <v>0</v>
      </c>
      <c r="W42" s="165">
        <v>0</v>
      </c>
      <c r="X42" s="190">
        <v>0</v>
      </c>
    </row>
    <row r="43" spans="3:24" ht="12.75">
      <c r="C43" s="46"/>
      <c r="D43" s="46" t="str">
        <f>$D$13</f>
        <v>Jahr 2017</v>
      </c>
      <c r="E43" s="191">
        <f t="shared" si="0"/>
        <v>0</v>
      </c>
      <c r="F43" s="292"/>
      <c r="G43" s="169">
        <v>0</v>
      </c>
      <c r="H43" s="169">
        <v>0</v>
      </c>
      <c r="I43" s="169">
        <v>0</v>
      </c>
      <c r="J43" s="311">
        <v>0</v>
      </c>
      <c r="K43" s="292">
        <v>0</v>
      </c>
      <c r="L43" s="169">
        <v>0</v>
      </c>
      <c r="M43" s="169">
        <v>0</v>
      </c>
      <c r="N43" s="192">
        <v>0</v>
      </c>
      <c r="O43" s="191">
        <f t="shared" si="1"/>
        <v>0</v>
      </c>
      <c r="P43" s="169">
        <v>0</v>
      </c>
      <c r="Q43" s="169">
        <v>0</v>
      </c>
      <c r="R43" s="169">
        <v>0</v>
      </c>
      <c r="S43" s="192">
        <v>0</v>
      </c>
      <c r="T43" s="191">
        <f t="shared" si="2"/>
        <v>0</v>
      </c>
      <c r="U43" s="169">
        <v>0</v>
      </c>
      <c r="V43" s="169">
        <v>0</v>
      </c>
      <c r="W43" s="169">
        <v>0</v>
      </c>
      <c r="X43" s="192">
        <v>0</v>
      </c>
    </row>
    <row r="44" spans="2:24" ht="12.75">
      <c r="B44" s="63" t="s">
        <v>88</v>
      </c>
      <c r="C44" s="62" t="s">
        <v>36</v>
      </c>
      <c r="D44" s="39" t="str">
        <f>$D$12</f>
        <v>Jahr 2018</v>
      </c>
      <c r="E44" s="189">
        <f t="shared" si="0"/>
        <v>0</v>
      </c>
      <c r="F44" s="291"/>
      <c r="G44" s="165">
        <v>0</v>
      </c>
      <c r="H44" s="165">
        <v>0</v>
      </c>
      <c r="I44" s="165">
        <v>0</v>
      </c>
      <c r="J44" s="310">
        <v>0</v>
      </c>
      <c r="K44" s="291">
        <v>0</v>
      </c>
      <c r="L44" s="165">
        <v>0</v>
      </c>
      <c r="M44" s="165">
        <v>0</v>
      </c>
      <c r="N44" s="190">
        <v>0</v>
      </c>
      <c r="O44" s="189">
        <f t="shared" si="1"/>
        <v>0</v>
      </c>
      <c r="P44" s="165">
        <v>0</v>
      </c>
      <c r="Q44" s="165">
        <v>0</v>
      </c>
      <c r="R44" s="165">
        <v>0</v>
      </c>
      <c r="S44" s="190">
        <v>0</v>
      </c>
      <c r="T44" s="189">
        <f t="shared" si="2"/>
        <v>0</v>
      </c>
      <c r="U44" s="165">
        <v>0</v>
      </c>
      <c r="V44" s="165">
        <v>0</v>
      </c>
      <c r="W44" s="165">
        <v>0</v>
      </c>
      <c r="X44" s="190">
        <v>0</v>
      </c>
    </row>
    <row r="45" spans="3:24" ht="12.75">
      <c r="C45" s="46"/>
      <c r="D45" s="46" t="str">
        <f>$D$13</f>
        <v>Jahr 2017</v>
      </c>
      <c r="E45" s="191">
        <f t="shared" si="0"/>
        <v>0</v>
      </c>
      <c r="F45" s="292"/>
      <c r="G45" s="169">
        <v>0</v>
      </c>
      <c r="H45" s="169">
        <v>0</v>
      </c>
      <c r="I45" s="169">
        <v>0</v>
      </c>
      <c r="J45" s="311">
        <v>0</v>
      </c>
      <c r="K45" s="292">
        <v>0</v>
      </c>
      <c r="L45" s="169">
        <v>0</v>
      </c>
      <c r="M45" s="169">
        <v>0</v>
      </c>
      <c r="N45" s="192">
        <v>0</v>
      </c>
      <c r="O45" s="191">
        <f t="shared" si="1"/>
        <v>0</v>
      </c>
      <c r="P45" s="169">
        <v>0</v>
      </c>
      <c r="Q45" s="169">
        <v>0</v>
      </c>
      <c r="R45" s="169">
        <v>0</v>
      </c>
      <c r="S45" s="192">
        <v>0</v>
      </c>
      <c r="T45" s="191">
        <f t="shared" si="2"/>
        <v>0</v>
      </c>
      <c r="U45" s="169">
        <v>0</v>
      </c>
      <c r="V45" s="169">
        <v>0</v>
      </c>
      <c r="W45" s="169">
        <v>0</v>
      </c>
      <c r="X45" s="192">
        <v>0</v>
      </c>
    </row>
    <row r="46" spans="2:24" ht="12.75">
      <c r="B46" s="63" t="s">
        <v>105</v>
      </c>
      <c r="C46" s="62" t="s">
        <v>37</v>
      </c>
      <c r="D46" s="39" t="str">
        <f>$D$12</f>
        <v>Jahr 2018</v>
      </c>
      <c r="E46" s="189">
        <f t="shared" si="0"/>
        <v>0</v>
      </c>
      <c r="F46" s="291"/>
      <c r="G46" s="165">
        <v>0</v>
      </c>
      <c r="H46" s="165">
        <v>0</v>
      </c>
      <c r="I46" s="165">
        <v>0</v>
      </c>
      <c r="J46" s="310">
        <v>0</v>
      </c>
      <c r="K46" s="291">
        <v>0</v>
      </c>
      <c r="L46" s="165">
        <v>0</v>
      </c>
      <c r="M46" s="165">
        <v>0</v>
      </c>
      <c r="N46" s="190">
        <v>0</v>
      </c>
      <c r="O46" s="189">
        <f t="shared" si="1"/>
        <v>0</v>
      </c>
      <c r="P46" s="165">
        <v>0</v>
      </c>
      <c r="Q46" s="165">
        <v>0</v>
      </c>
      <c r="R46" s="165">
        <v>0</v>
      </c>
      <c r="S46" s="190">
        <v>0</v>
      </c>
      <c r="T46" s="189">
        <f t="shared" si="2"/>
        <v>0</v>
      </c>
      <c r="U46" s="165">
        <v>0</v>
      </c>
      <c r="V46" s="165">
        <v>0</v>
      </c>
      <c r="W46" s="165">
        <v>0</v>
      </c>
      <c r="X46" s="190">
        <v>0</v>
      </c>
    </row>
    <row r="47" spans="3:24" ht="12.75">
      <c r="C47" s="46"/>
      <c r="D47" s="46" t="str">
        <f>$D$13</f>
        <v>Jahr 2017</v>
      </c>
      <c r="E47" s="191">
        <f t="shared" si="0"/>
        <v>0</v>
      </c>
      <c r="F47" s="292"/>
      <c r="G47" s="169">
        <v>0</v>
      </c>
      <c r="H47" s="169">
        <v>0</v>
      </c>
      <c r="I47" s="169">
        <v>0</v>
      </c>
      <c r="J47" s="311">
        <v>0</v>
      </c>
      <c r="K47" s="292">
        <v>0</v>
      </c>
      <c r="L47" s="169">
        <v>0</v>
      </c>
      <c r="M47" s="169">
        <v>0</v>
      </c>
      <c r="N47" s="192">
        <v>0</v>
      </c>
      <c r="O47" s="191">
        <f t="shared" si="1"/>
        <v>0</v>
      </c>
      <c r="P47" s="169">
        <v>0</v>
      </c>
      <c r="Q47" s="169">
        <v>0</v>
      </c>
      <c r="R47" s="169">
        <v>0</v>
      </c>
      <c r="S47" s="192">
        <v>0</v>
      </c>
      <c r="T47" s="191">
        <f t="shared" si="2"/>
        <v>0</v>
      </c>
      <c r="U47" s="169">
        <v>0</v>
      </c>
      <c r="V47" s="169">
        <v>0</v>
      </c>
      <c r="W47" s="169">
        <v>0</v>
      </c>
      <c r="X47" s="192">
        <v>0</v>
      </c>
    </row>
    <row r="48" spans="2:24" ht="12.75">
      <c r="B48" s="63" t="s">
        <v>106</v>
      </c>
      <c r="C48" s="62" t="s">
        <v>38</v>
      </c>
      <c r="D48" s="39" t="str">
        <f>$D$12</f>
        <v>Jahr 2018</v>
      </c>
      <c r="E48" s="189">
        <f t="shared" si="0"/>
        <v>0</v>
      </c>
      <c r="F48" s="291"/>
      <c r="G48" s="165">
        <v>0</v>
      </c>
      <c r="H48" s="165">
        <v>0</v>
      </c>
      <c r="I48" s="165">
        <v>0</v>
      </c>
      <c r="J48" s="310">
        <v>0</v>
      </c>
      <c r="K48" s="291">
        <v>0</v>
      </c>
      <c r="L48" s="165">
        <v>0</v>
      </c>
      <c r="M48" s="165">
        <v>0</v>
      </c>
      <c r="N48" s="190">
        <v>0</v>
      </c>
      <c r="O48" s="189">
        <f t="shared" si="1"/>
        <v>0</v>
      </c>
      <c r="P48" s="165">
        <v>0</v>
      </c>
      <c r="Q48" s="165">
        <v>0</v>
      </c>
      <c r="R48" s="165">
        <v>0</v>
      </c>
      <c r="S48" s="190">
        <v>0</v>
      </c>
      <c r="T48" s="189">
        <f t="shared" si="2"/>
        <v>0</v>
      </c>
      <c r="U48" s="165">
        <v>0</v>
      </c>
      <c r="V48" s="165">
        <v>0</v>
      </c>
      <c r="W48" s="165">
        <v>0</v>
      </c>
      <c r="X48" s="190">
        <v>0</v>
      </c>
    </row>
    <row r="49" spans="3:24" ht="12.75">
      <c r="C49" s="46"/>
      <c r="D49" s="46" t="str">
        <f>$D$13</f>
        <v>Jahr 2017</v>
      </c>
      <c r="E49" s="191">
        <f t="shared" si="0"/>
        <v>0</v>
      </c>
      <c r="F49" s="292"/>
      <c r="G49" s="169">
        <v>0</v>
      </c>
      <c r="H49" s="169">
        <v>0</v>
      </c>
      <c r="I49" s="169">
        <v>0</v>
      </c>
      <c r="J49" s="311">
        <v>0</v>
      </c>
      <c r="K49" s="292">
        <v>0</v>
      </c>
      <c r="L49" s="169">
        <v>0</v>
      </c>
      <c r="M49" s="169">
        <v>0</v>
      </c>
      <c r="N49" s="192">
        <v>0</v>
      </c>
      <c r="O49" s="191">
        <f t="shared" si="1"/>
        <v>0</v>
      </c>
      <c r="P49" s="169">
        <v>0</v>
      </c>
      <c r="Q49" s="169">
        <v>0</v>
      </c>
      <c r="R49" s="169">
        <v>0</v>
      </c>
      <c r="S49" s="192">
        <v>0</v>
      </c>
      <c r="T49" s="191">
        <f t="shared" si="2"/>
        <v>0</v>
      </c>
      <c r="U49" s="169">
        <v>0</v>
      </c>
      <c r="V49" s="169">
        <v>0</v>
      </c>
      <c r="W49" s="169">
        <v>0</v>
      </c>
      <c r="X49" s="192">
        <v>0</v>
      </c>
    </row>
    <row r="50" spans="2:24" ht="12.75">
      <c r="B50" s="63" t="s">
        <v>97</v>
      </c>
      <c r="C50" s="62" t="s">
        <v>39</v>
      </c>
      <c r="D50" s="39" t="str">
        <f>$D$12</f>
        <v>Jahr 2018</v>
      </c>
      <c r="E50" s="189">
        <f t="shared" si="0"/>
        <v>0</v>
      </c>
      <c r="F50" s="291"/>
      <c r="G50" s="165">
        <v>0</v>
      </c>
      <c r="H50" s="165">
        <v>0</v>
      </c>
      <c r="I50" s="165">
        <v>0</v>
      </c>
      <c r="J50" s="310">
        <v>0</v>
      </c>
      <c r="K50" s="291">
        <v>0</v>
      </c>
      <c r="L50" s="165">
        <v>0</v>
      </c>
      <c r="M50" s="165">
        <v>0</v>
      </c>
      <c r="N50" s="190">
        <v>0</v>
      </c>
      <c r="O50" s="189">
        <f t="shared" si="1"/>
        <v>0</v>
      </c>
      <c r="P50" s="165">
        <v>0</v>
      </c>
      <c r="Q50" s="165">
        <v>0</v>
      </c>
      <c r="R50" s="165">
        <v>0</v>
      </c>
      <c r="S50" s="190">
        <v>0</v>
      </c>
      <c r="T50" s="189">
        <f t="shared" si="2"/>
        <v>0</v>
      </c>
      <c r="U50" s="165">
        <v>0</v>
      </c>
      <c r="V50" s="165">
        <v>0</v>
      </c>
      <c r="W50" s="165">
        <v>0</v>
      </c>
      <c r="X50" s="190">
        <v>0</v>
      </c>
    </row>
    <row r="51" spans="3:24" ht="12.75">
      <c r="C51" s="46"/>
      <c r="D51" s="46" t="str">
        <f>$D$13</f>
        <v>Jahr 2017</v>
      </c>
      <c r="E51" s="191">
        <f t="shared" si="0"/>
        <v>0</v>
      </c>
      <c r="F51" s="292"/>
      <c r="G51" s="169">
        <v>0</v>
      </c>
      <c r="H51" s="169">
        <v>0</v>
      </c>
      <c r="I51" s="169">
        <v>0</v>
      </c>
      <c r="J51" s="311">
        <v>0</v>
      </c>
      <c r="K51" s="292">
        <v>0</v>
      </c>
      <c r="L51" s="169">
        <v>0</v>
      </c>
      <c r="M51" s="169">
        <v>0</v>
      </c>
      <c r="N51" s="192">
        <v>0</v>
      </c>
      <c r="O51" s="191">
        <f t="shared" si="1"/>
        <v>0</v>
      </c>
      <c r="P51" s="169">
        <v>0</v>
      </c>
      <c r="Q51" s="169">
        <v>0</v>
      </c>
      <c r="R51" s="169">
        <v>0</v>
      </c>
      <c r="S51" s="192">
        <v>0</v>
      </c>
      <c r="T51" s="191">
        <f t="shared" si="2"/>
        <v>0</v>
      </c>
      <c r="U51" s="169">
        <v>0</v>
      </c>
      <c r="V51" s="169">
        <v>0</v>
      </c>
      <c r="W51" s="169">
        <v>0</v>
      </c>
      <c r="X51" s="192">
        <v>0</v>
      </c>
    </row>
    <row r="52" spans="2:24" ht="12.75">
      <c r="B52" s="63" t="s">
        <v>107</v>
      </c>
      <c r="C52" s="62" t="s">
        <v>40</v>
      </c>
      <c r="D52" s="39" t="str">
        <f>$D$12</f>
        <v>Jahr 2018</v>
      </c>
      <c r="E52" s="189">
        <f t="shared" si="0"/>
        <v>0</v>
      </c>
      <c r="F52" s="291"/>
      <c r="G52" s="165">
        <v>0</v>
      </c>
      <c r="H52" s="165">
        <v>0</v>
      </c>
      <c r="I52" s="165">
        <v>0</v>
      </c>
      <c r="J52" s="310">
        <v>0</v>
      </c>
      <c r="K52" s="291">
        <v>0</v>
      </c>
      <c r="L52" s="165">
        <v>0</v>
      </c>
      <c r="M52" s="165">
        <v>0</v>
      </c>
      <c r="N52" s="190">
        <v>0</v>
      </c>
      <c r="O52" s="189">
        <f t="shared" si="1"/>
        <v>0</v>
      </c>
      <c r="P52" s="165">
        <v>0</v>
      </c>
      <c r="Q52" s="165">
        <v>0</v>
      </c>
      <c r="R52" s="165">
        <v>0</v>
      </c>
      <c r="S52" s="190">
        <v>0</v>
      </c>
      <c r="T52" s="189">
        <f t="shared" si="2"/>
        <v>0</v>
      </c>
      <c r="U52" s="165">
        <v>0</v>
      </c>
      <c r="V52" s="165">
        <v>0</v>
      </c>
      <c r="W52" s="165">
        <v>0</v>
      </c>
      <c r="X52" s="190">
        <v>0</v>
      </c>
    </row>
    <row r="53" spans="3:24" ht="12.75">
      <c r="C53" s="46"/>
      <c r="D53" s="46" t="str">
        <f>$D$13</f>
        <v>Jahr 2017</v>
      </c>
      <c r="E53" s="191">
        <f t="shared" si="0"/>
        <v>0</v>
      </c>
      <c r="F53" s="292"/>
      <c r="G53" s="169">
        <v>0</v>
      </c>
      <c r="H53" s="169">
        <v>0</v>
      </c>
      <c r="I53" s="169">
        <v>0</v>
      </c>
      <c r="J53" s="311">
        <v>0</v>
      </c>
      <c r="K53" s="292">
        <v>0</v>
      </c>
      <c r="L53" s="169">
        <v>0</v>
      </c>
      <c r="M53" s="169">
        <v>0</v>
      </c>
      <c r="N53" s="192">
        <v>0</v>
      </c>
      <c r="O53" s="191">
        <f t="shared" si="1"/>
        <v>0</v>
      </c>
      <c r="P53" s="169">
        <v>0</v>
      </c>
      <c r="Q53" s="169">
        <v>0</v>
      </c>
      <c r="R53" s="169">
        <v>0</v>
      </c>
      <c r="S53" s="192">
        <v>0</v>
      </c>
      <c r="T53" s="191">
        <f t="shared" si="2"/>
        <v>0</v>
      </c>
      <c r="U53" s="169">
        <v>0</v>
      </c>
      <c r="V53" s="169">
        <v>0</v>
      </c>
      <c r="W53" s="169">
        <v>0</v>
      </c>
      <c r="X53" s="192">
        <v>0</v>
      </c>
    </row>
    <row r="54" spans="2:24" ht="12.75">
      <c r="B54" s="63" t="s">
        <v>108</v>
      </c>
      <c r="C54" s="62" t="s">
        <v>41</v>
      </c>
      <c r="D54" s="39" t="str">
        <f>$D$12</f>
        <v>Jahr 2018</v>
      </c>
      <c r="E54" s="189">
        <f t="shared" si="0"/>
        <v>0</v>
      </c>
      <c r="F54" s="291"/>
      <c r="G54" s="165">
        <v>0</v>
      </c>
      <c r="H54" s="165">
        <v>0</v>
      </c>
      <c r="I54" s="165">
        <v>0</v>
      </c>
      <c r="J54" s="310">
        <v>0</v>
      </c>
      <c r="K54" s="291">
        <v>0</v>
      </c>
      <c r="L54" s="165">
        <v>0</v>
      </c>
      <c r="M54" s="165">
        <v>0</v>
      </c>
      <c r="N54" s="190">
        <v>0</v>
      </c>
      <c r="O54" s="189">
        <f t="shared" si="1"/>
        <v>0</v>
      </c>
      <c r="P54" s="165">
        <v>0</v>
      </c>
      <c r="Q54" s="165">
        <v>0</v>
      </c>
      <c r="R54" s="165">
        <v>0</v>
      </c>
      <c r="S54" s="190">
        <v>0</v>
      </c>
      <c r="T54" s="189">
        <f t="shared" si="2"/>
        <v>0</v>
      </c>
      <c r="U54" s="165">
        <v>0</v>
      </c>
      <c r="V54" s="165">
        <v>0</v>
      </c>
      <c r="W54" s="165">
        <v>0</v>
      </c>
      <c r="X54" s="190">
        <v>0</v>
      </c>
    </row>
    <row r="55" spans="3:24" ht="12.75">
      <c r="C55" s="46"/>
      <c r="D55" s="46" t="str">
        <f>$D$13</f>
        <v>Jahr 2017</v>
      </c>
      <c r="E55" s="191">
        <f t="shared" si="0"/>
        <v>0</v>
      </c>
      <c r="F55" s="292"/>
      <c r="G55" s="169">
        <v>0</v>
      </c>
      <c r="H55" s="169">
        <v>0</v>
      </c>
      <c r="I55" s="169">
        <v>0</v>
      </c>
      <c r="J55" s="311">
        <v>0</v>
      </c>
      <c r="K55" s="292">
        <v>0</v>
      </c>
      <c r="L55" s="169">
        <v>0</v>
      </c>
      <c r="M55" s="169">
        <v>0</v>
      </c>
      <c r="N55" s="192">
        <v>0</v>
      </c>
      <c r="O55" s="191">
        <f t="shared" si="1"/>
        <v>0</v>
      </c>
      <c r="P55" s="169">
        <v>0</v>
      </c>
      <c r="Q55" s="169">
        <v>0</v>
      </c>
      <c r="R55" s="169">
        <v>0</v>
      </c>
      <c r="S55" s="192">
        <v>0</v>
      </c>
      <c r="T55" s="191">
        <f t="shared" si="2"/>
        <v>0</v>
      </c>
      <c r="U55" s="169">
        <v>0</v>
      </c>
      <c r="V55" s="169">
        <v>0</v>
      </c>
      <c r="W55" s="169">
        <v>0</v>
      </c>
      <c r="X55" s="192">
        <v>0</v>
      </c>
    </row>
    <row r="56" spans="2:24" ht="12.75">
      <c r="B56" s="63" t="s">
        <v>109</v>
      </c>
      <c r="C56" s="62" t="s">
        <v>42</v>
      </c>
      <c r="D56" s="39" t="str">
        <f>$D$12</f>
        <v>Jahr 2018</v>
      </c>
      <c r="E56" s="189">
        <f t="shared" si="0"/>
        <v>0</v>
      </c>
      <c r="F56" s="291"/>
      <c r="G56" s="165">
        <v>0</v>
      </c>
      <c r="H56" s="165">
        <v>0</v>
      </c>
      <c r="I56" s="165">
        <v>0</v>
      </c>
      <c r="J56" s="310">
        <v>0</v>
      </c>
      <c r="K56" s="291">
        <v>0</v>
      </c>
      <c r="L56" s="165">
        <v>0</v>
      </c>
      <c r="M56" s="165">
        <v>0</v>
      </c>
      <c r="N56" s="190">
        <v>0</v>
      </c>
      <c r="O56" s="189">
        <f t="shared" si="1"/>
        <v>0</v>
      </c>
      <c r="P56" s="165">
        <v>0</v>
      </c>
      <c r="Q56" s="165">
        <v>0</v>
      </c>
      <c r="R56" s="165">
        <v>0</v>
      </c>
      <c r="S56" s="190">
        <v>0</v>
      </c>
      <c r="T56" s="189">
        <f t="shared" si="2"/>
        <v>0</v>
      </c>
      <c r="U56" s="165">
        <v>0</v>
      </c>
      <c r="V56" s="165">
        <v>0</v>
      </c>
      <c r="W56" s="165">
        <v>0</v>
      </c>
      <c r="X56" s="190">
        <v>0</v>
      </c>
    </row>
    <row r="57" spans="3:24" ht="12.75">
      <c r="C57" s="46"/>
      <c r="D57" s="46" t="str">
        <f>$D$13</f>
        <v>Jahr 2017</v>
      </c>
      <c r="E57" s="191">
        <f t="shared" si="0"/>
        <v>0</v>
      </c>
      <c r="F57" s="292"/>
      <c r="G57" s="169">
        <v>0</v>
      </c>
      <c r="H57" s="169">
        <v>0</v>
      </c>
      <c r="I57" s="169">
        <v>0</v>
      </c>
      <c r="J57" s="311">
        <v>0</v>
      </c>
      <c r="K57" s="292">
        <v>0</v>
      </c>
      <c r="L57" s="169">
        <v>0</v>
      </c>
      <c r="M57" s="169">
        <v>0</v>
      </c>
      <c r="N57" s="192">
        <v>0</v>
      </c>
      <c r="O57" s="191">
        <f t="shared" si="1"/>
        <v>0</v>
      </c>
      <c r="P57" s="169">
        <v>0</v>
      </c>
      <c r="Q57" s="169">
        <v>0</v>
      </c>
      <c r="R57" s="169">
        <v>0</v>
      </c>
      <c r="S57" s="192">
        <v>0</v>
      </c>
      <c r="T57" s="191">
        <f t="shared" si="2"/>
        <v>0</v>
      </c>
      <c r="U57" s="169">
        <v>0</v>
      </c>
      <c r="V57" s="169">
        <v>0</v>
      </c>
      <c r="W57" s="169">
        <v>0</v>
      </c>
      <c r="X57" s="192">
        <v>0</v>
      </c>
    </row>
    <row r="58" spans="2:24" ht="12.75">
      <c r="B58" s="63" t="s">
        <v>110</v>
      </c>
      <c r="C58" s="62" t="s">
        <v>43</v>
      </c>
      <c r="D58" s="39" t="str">
        <f>$D$12</f>
        <v>Jahr 2018</v>
      </c>
      <c r="E58" s="189">
        <f t="shared" si="0"/>
        <v>0</v>
      </c>
      <c r="F58" s="291"/>
      <c r="G58" s="165">
        <v>0</v>
      </c>
      <c r="H58" s="165">
        <v>0</v>
      </c>
      <c r="I58" s="165">
        <v>0</v>
      </c>
      <c r="J58" s="310">
        <v>0</v>
      </c>
      <c r="K58" s="291">
        <v>0</v>
      </c>
      <c r="L58" s="165">
        <v>0</v>
      </c>
      <c r="M58" s="165">
        <v>0</v>
      </c>
      <c r="N58" s="190">
        <v>0</v>
      </c>
      <c r="O58" s="189">
        <f t="shared" si="1"/>
        <v>0</v>
      </c>
      <c r="P58" s="165">
        <v>0</v>
      </c>
      <c r="Q58" s="165">
        <v>0</v>
      </c>
      <c r="R58" s="165">
        <v>0</v>
      </c>
      <c r="S58" s="190">
        <v>0</v>
      </c>
      <c r="T58" s="189">
        <f t="shared" si="2"/>
        <v>0</v>
      </c>
      <c r="U58" s="165">
        <v>0</v>
      </c>
      <c r="V58" s="165">
        <v>0</v>
      </c>
      <c r="W58" s="165">
        <v>0</v>
      </c>
      <c r="X58" s="190">
        <v>0</v>
      </c>
    </row>
    <row r="59" spans="3:24" ht="12.75">
      <c r="C59" s="46"/>
      <c r="D59" s="46" t="str">
        <f>$D$13</f>
        <v>Jahr 2017</v>
      </c>
      <c r="E59" s="191">
        <f t="shared" si="0"/>
        <v>0</v>
      </c>
      <c r="F59" s="292"/>
      <c r="G59" s="169">
        <v>0</v>
      </c>
      <c r="H59" s="169">
        <v>0</v>
      </c>
      <c r="I59" s="169">
        <v>0</v>
      </c>
      <c r="J59" s="311">
        <v>0</v>
      </c>
      <c r="K59" s="292">
        <v>0</v>
      </c>
      <c r="L59" s="169">
        <v>0</v>
      </c>
      <c r="M59" s="169">
        <v>0</v>
      </c>
      <c r="N59" s="192">
        <v>0</v>
      </c>
      <c r="O59" s="191">
        <f t="shared" si="1"/>
        <v>0</v>
      </c>
      <c r="P59" s="169">
        <v>0</v>
      </c>
      <c r="Q59" s="169">
        <v>0</v>
      </c>
      <c r="R59" s="169">
        <v>0</v>
      </c>
      <c r="S59" s="192">
        <v>0</v>
      </c>
      <c r="T59" s="191">
        <f t="shared" si="2"/>
        <v>0</v>
      </c>
      <c r="U59" s="169">
        <v>0</v>
      </c>
      <c r="V59" s="169">
        <v>0</v>
      </c>
      <c r="W59" s="169">
        <v>0</v>
      </c>
      <c r="X59" s="192">
        <v>0</v>
      </c>
    </row>
    <row r="60" spans="2:24" ht="12.75">
      <c r="B60" s="63" t="s">
        <v>91</v>
      </c>
      <c r="C60" s="62" t="s">
        <v>44</v>
      </c>
      <c r="D60" s="39" t="str">
        <f>$D$12</f>
        <v>Jahr 2018</v>
      </c>
      <c r="E60" s="189">
        <f t="shared" si="0"/>
        <v>0</v>
      </c>
      <c r="F60" s="291"/>
      <c r="G60" s="165">
        <v>0</v>
      </c>
      <c r="H60" s="165">
        <v>0</v>
      </c>
      <c r="I60" s="165">
        <v>0</v>
      </c>
      <c r="J60" s="310">
        <v>0</v>
      </c>
      <c r="K60" s="291">
        <v>0</v>
      </c>
      <c r="L60" s="165">
        <v>0</v>
      </c>
      <c r="M60" s="165">
        <v>0</v>
      </c>
      <c r="N60" s="190">
        <v>0</v>
      </c>
      <c r="O60" s="189">
        <f t="shared" si="1"/>
        <v>0</v>
      </c>
      <c r="P60" s="165">
        <v>0</v>
      </c>
      <c r="Q60" s="165">
        <v>0</v>
      </c>
      <c r="R60" s="165">
        <v>0</v>
      </c>
      <c r="S60" s="190">
        <v>0</v>
      </c>
      <c r="T60" s="189">
        <f t="shared" si="2"/>
        <v>0</v>
      </c>
      <c r="U60" s="165">
        <v>0</v>
      </c>
      <c r="V60" s="165">
        <v>0</v>
      </c>
      <c r="W60" s="165">
        <v>0</v>
      </c>
      <c r="X60" s="190">
        <v>0</v>
      </c>
    </row>
    <row r="61" spans="3:24" ht="12.75">
      <c r="C61" s="46"/>
      <c r="D61" s="46" t="str">
        <f>$D$13</f>
        <v>Jahr 2017</v>
      </c>
      <c r="E61" s="191">
        <f t="shared" si="0"/>
        <v>0</v>
      </c>
      <c r="F61" s="292"/>
      <c r="G61" s="169">
        <v>0</v>
      </c>
      <c r="H61" s="169">
        <v>0</v>
      </c>
      <c r="I61" s="169">
        <v>0</v>
      </c>
      <c r="J61" s="311">
        <v>0</v>
      </c>
      <c r="K61" s="292">
        <v>0</v>
      </c>
      <c r="L61" s="169">
        <v>0</v>
      </c>
      <c r="M61" s="169">
        <v>0</v>
      </c>
      <c r="N61" s="192">
        <v>0</v>
      </c>
      <c r="O61" s="191">
        <f t="shared" si="1"/>
        <v>0</v>
      </c>
      <c r="P61" s="169">
        <v>0</v>
      </c>
      <c r="Q61" s="169">
        <v>0</v>
      </c>
      <c r="R61" s="169">
        <v>0</v>
      </c>
      <c r="S61" s="192">
        <v>0</v>
      </c>
      <c r="T61" s="191">
        <f t="shared" si="2"/>
        <v>0</v>
      </c>
      <c r="U61" s="169">
        <v>0</v>
      </c>
      <c r="V61" s="169">
        <v>0</v>
      </c>
      <c r="W61" s="169">
        <v>0</v>
      </c>
      <c r="X61" s="192">
        <v>0</v>
      </c>
    </row>
    <row r="62" spans="2:24" ht="12.75">
      <c r="B62" s="63" t="s">
        <v>111</v>
      </c>
      <c r="C62" s="62" t="s">
        <v>45</v>
      </c>
      <c r="D62" s="39" t="str">
        <f>$D$12</f>
        <v>Jahr 2018</v>
      </c>
      <c r="E62" s="189">
        <f t="shared" si="0"/>
        <v>0</v>
      </c>
      <c r="F62" s="291"/>
      <c r="G62" s="165">
        <v>0</v>
      </c>
      <c r="H62" s="165">
        <v>0</v>
      </c>
      <c r="I62" s="165">
        <v>0</v>
      </c>
      <c r="J62" s="310">
        <v>0</v>
      </c>
      <c r="K62" s="291">
        <v>0</v>
      </c>
      <c r="L62" s="165">
        <v>0</v>
      </c>
      <c r="M62" s="165">
        <v>0</v>
      </c>
      <c r="N62" s="190">
        <v>0</v>
      </c>
      <c r="O62" s="189">
        <f t="shared" si="1"/>
        <v>0</v>
      </c>
      <c r="P62" s="165">
        <v>0</v>
      </c>
      <c r="Q62" s="165">
        <v>0</v>
      </c>
      <c r="R62" s="165">
        <v>0</v>
      </c>
      <c r="S62" s="190">
        <v>0</v>
      </c>
      <c r="T62" s="189">
        <f t="shared" si="2"/>
        <v>0</v>
      </c>
      <c r="U62" s="165">
        <v>0</v>
      </c>
      <c r="V62" s="165">
        <v>0</v>
      </c>
      <c r="W62" s="165">
        <v>0</v>
      </c>
      <c r="X62" s="190">
        <v>0</v>
      </c>
    </row>
    <row r="63" spans="3:24" ht="12.75">
      <c r="C63" s="46"/>
      <c r="D63" s="46" t="str">
        <f>$D$13</f>
        <v>Jahr 2017</v>
      </c>
      <c r="E63" s="191">
        <f t="shared" si="0"/>
        <v>0</v>
      </c>
      <c r="F63" s="292"/>
      <c r="G63" s="169">
        <v>0</v>
      </c>
      <c r="H63" s="169">
        <v>0</v>
      </c>
      <c r="I63" s="169">
        <v>0</v>
      </c>
      <c r="J63" s="311">
        <v>0</v>
      </c>
      <c r="K63" s="292">
        <v>0</v>
      </c>
      <c r="L63" s="169">
        <v>0</v>
      </c>
      <c r="M63" s="169">
        <v>0</v>
      </c>
      <c r="N63" s="192">
        <v>0</v>
      </c>
      <c r="O63" s="191">
        <f t="shared" si="1"/>
        <v>0</v>
      </c>
      <c r="P63" s="169">
        <v>0</v>
      </c>
      <c r="Q63" s="169">
        <v>0</v>
      </c>
      <c r="R63" s="169">
        <v>0</v>
      </c>
      <c r="S63" s="192">
        <v>0</v>
      </c>
      <c r="T63" s="191">
        <f t="shared" si="2"/>
        <v>0</v>
      </c>
      <c r="U63" s="169">
        <v>0</v>
      </c>
      <c r="V63" s="169">
        <v>0</v>
      </c>
      <c r="W63" s="169">
        <v>0</v>
      </c>
      <c r="X63" s="192">
        <v>0</v>
      </c>
    </row>
    <row r="64" spans="2:24" ht="12.75">
      <c r="B64" s="63" t="s">
        <v>112</v>
      </c>
      <c r="C64" s="62" t="s">
        <v>46</v>
      </c>
      <c r="D64" s="39" t="str">
        <f>$D$12</f>
        <v>Jahr 2018</v>
      </c>
      <c r="E64" s="189">
        <f t="shared" si="0"/>
        <v>0</v>
      </c>
      <c r="F64" s="291"/>
      <c r="G64" s="165">
        <v>0</v>
      </c>
      <c r="H64" s="165">
        <v>0</v>
      </c>
      <c r="I64" s="165">
        <v>0</v>
      </c>
      <c r="J64" s="310">
        <v>0</v>
      </c>
      <c r="K64" s="291">
        <v>0</v>
      </c>
      <c r="L64" s="165">
        <v>0</v>
      </c>
      <c r="M64" s="165">
        <v>0</v>
      </c>
      <c r="N64" s="190">
        <v>0</v>
      </c>
      <c r="O64" s="189">
        <f t="shared" si="1"/>
        <v>0</v>
      </c>
      <c r="P64" s="165">
        <v>0</v>
      </c>
      <c r="Q64" s="165">
        <v>0</v>
      </c>
      <c r="R64" s="165">
        <v>0</v>
      </c>
      <c r="S64" s="190">
        <v>0</v>
      </c>
      <c r="T64" s="189">
        <f t="shared" si="2"/>
        <v>0</v>
      </c>
      <c r="U64" s="165">
        <v>0</v>
      </c>
      <c r="V64" s="165">
        <v>0</v>
      </c>
      <c r="W64" s="165">
        <v>0</v>
      </c>
      <c r="X64" s="190">
        <v>0</v>
      </c>
    </row>
    <row r="65" spans="3:24" ht="12.75">
      <c r="C65" s="46"/>
      <c r="D65" s="46" t="str">
        <f>$D$13</f>
        <v>Jahr 2017</v>
      </c>
      <c r="E65" s="191">
        <f t="shared" si="0"/>
        <v>0</v>
      </c>
      <c r="F65" s="292"/>
      <c r="G65" s="169">
        <v>0</v>
      </c>
      <c r="H65" s="169">
        <v>0</v>
      </c>
      <c r="I65" s="169">
        <v>0</v>
      </c>
      <c r="J65" s="311">
        <v>0</v>
      </c>
      <c r="K65" s="292">
        <v>0</v>
      </c>
      <c r="L65" s="169">
        <v>0</v>
      </c>
      <c r="M65" s="169">
        <v>0</v>
      </c>
      <c r="N65" s="192">
        <v>0</v>
      </c>
      <c r="O65" s="191">
        <f t="shared" si="1"/>
        <v>0</v>
      </c>
      <c r="P65" s="169">
        <v>0</v>
      </c>
      <c r="Q65" s="169">
        <v>0</v>
      </c>
      <c r="R65" s="169">
        <v>0</v>
      </c>
      <c r="S65" s="192">
        <v>0</v>
      </c>
      <c r="T65" s="191">
        <f t="shared" si="2"/>
        <v>0</v>
      </c>
      <c r="U65" s="169">
        <v>0</v>
      </c>
      <c r="V65" s="169">
        <v>0</v>
      </c>
      <c r="W65" s="169">
        <v>0</v>
      </c>
      <c r="X65" s="192">
        <v>0</v>
      </c>
    </row>
    <row r="66" spans="2:24" ht="12.75">
      <c r="B66" s="63" t="s">
        <v>98</v>
      </c>
      <c r="C66" s="62" t="s">
        <v>47</v>
      </c>
      <c r="D66" s="39" t="str">
        <f>$D$12</f>
        <v>Jahr 2018</v>
      </c>
      <c r="E66" s="189">
        <f t="shared" si="0"/>
        <v>0</v>
      </c>
      <c r="F66" s="291"/>
      <c r="G66" s="165">
        <v>0</v>
      </c>
      <c r="H66" s="165">
        <v>0</v>
      </c>
      <c r="I66" s="165">
        <v>0</v>
      </c>
      <c r="J66" s="310">
        <v>0</v>
      </c>
      <c r="K66" s="291">
        <v>0</v>
      </c>
      <c r="L66" s="165">
        <v>0</v>
      </c>
      <c r="M66" s="165">
        <v>0</v>
      </c>
      <c r="N66" s="190">
        <v>0</v>
      </c>
      <c r="O66" s="189">
        <f t="shared" si="1"/>
        <v>0</v>
      </c>
      <c r="P66" s="165">
        <v>0</v>
      </c>
      <c r="Q66" s="165">
        <v>0</v>
      </c>
      <c r="R66" s="165">
        <v>0</v>
      </c>
      <c r="S66" s="190">
        <v>0</v>
      </c>
      <c r="T66" s="189">
        <f t="shared" si="2"/>
        <v>0</v>
      </c>
      <c r="U66" s="165">
        <v>0</v>
      </c>
      <c r="V66" s="165">
        <v>0</v>
      </c>
      <c r="W66" s="165">
        <v>0</v>
      </c>
      <c r="X66" s="190">
        <v>0</v>
      </c>
    </row>
    <row r="67" spans="3:24" ht="12.75">
      <c r="C67" s="46"/>
      <c r="D67" s="46" t="str">
        <f>$D$13</f>
        <v>Jahr 2017</v>
      </c>
      <c r="E67" s="191">
        <f t="shared" si="0"/>
        <v>0</v>
      </c>
      <c r="F67" s="292"/>
      <c r="G67" s="169">
        <v>0</v>
      </c>
      <c r="H67" s="169">
        <v>0</v>
      </c>
      <c r="I67" s="169">
        <v>0</v>
      </c>
      <c r="J67" s="311">
        <v>0</v>
      </c>
      <c r="K67" s="292">
        <v>0</v>
      </c>
      <c r="L67" s="169">
        <v>0</v>
      </c>
      <c r="M67" s="169">
        <v>0</v>
      </c>
      <c r="N67" s="192">
        <v>0</v>
      </c>
      <c r="O67" s="191">
        <f t="shared" si="1"/>
        <v>0</v>
      </c>
      <c r="P67" s="169">
        <v>0</v>
      </c>
      <c r="Q67" s="169">
        <v>0</v>
      </c>
      <c r="R67" s="169">
        <v>0</v>
      </c>
      <c r="S67" s="192">
        <v>0</v>
      </c>
      <c r="T67" s="191">
        <f t="shared" si="2"/>
        <v>0</v>
      </c>
      <c r="U67" s="169">
        <v>0</v>
      </c>
      <c r="V67" s="169">
        <v>0</v>
      </c>
      <c r="W67" s="169">
        <v>0</v>
      </c>
      <c r="X67" s="192">
        <v>0</v>
      </c>
    </row>
    <row r="68" spans="2:24" ht="12.75">
      <c r="B68" s="63" t="s">
        <v>113</v>
      </c>
      <c r="C68" s="62" t="s">
        <v>48</v>
      </c>
      <c r="D68" s="39" t="str">
        <f>$D$12</f>
        <v>Jahr 2018</v>
      </c>
      <c r="E68" s="189">
        <f t="shared" si="0"/>
        <v>0</v>
      </c>
      <c r="F68" s="291"/>
      <c r="G68" s="165">
        <v>0</v>
      </c>
      <c r="H68" s="165">
        <v>0</v>
      </c>
      <c r="I68" s="165">
        <v>0</v>
      </c>
      <c r="J68" s="310">
        <v>0</v>
      </c>
      <c r="K68" s="291">
        <v>0</v>
      </c>
      <c r="L68" s="165">
        <v>0</v>
      </c>
      <c r="M68" s="165">
        <v>0</v>
      </c>
      <c r="N68" s="190">
        <v>0</v>
      </c>
      <c r="O68" s="189">
        <f t="shared" si="1"/>
        <v>0</v>
      </c>
      <c r="P68" s="165">
        <v>0</v>
      </c>
      <c r="Q68" s="165">
        <v>0</v>
      </c>
      <c r="R68" s="165">
        <v>0</v>
      </c>
      <c r="S68" s="190">
        <v>0</v>
      </c>
      <c r="T68" s="189">
        <f t="shared" si="2"/>
        <v>0</v>
      </c>
      <c r="U68" s="165">
        <v>0</v>
      </c>
      <c r="V68" s="165">
        <v>0</v>
      </c>
      <c r="W68" s="165">
        <v>0</v>
      </c>
      <c r="X68" s="190">
        <v>0</v>
      </c>
    </row>
    <row r="69" spans="3:24" ht="12.75">
      <c r="C69" s="46"/>
      <c r="D69" s="46" t="str">
        <f>$D$13</f>
        <v>Jahr 2017</v>
      </c>
      <c r="E69" s="191">
        <f t="shared" si="0"/>
        <v>0</v>
      </c>
      <c r="F69" s="292"/>
      <c r="G69" s="169">
        <v>0</v>
      </c>
      <c r="H69" s="169">
        <v>0</v>
      </c>
      <c r="I69" s="169">
        <v>0</v>
      </c>
      <c r="J69" s="311">
        <v>0</v>
      </c>
      <c r="K69" s="292">
        <v>0</v>
      </c>
      <c r="L69" s="169">
        <v>0</v>
      </c>
      <c r="M69" s="169">
        <v>0</v>
      </c>
      <c r="N69" s="192">
        <v>0</v>
      </c>
      <c r="O69" s="191">
        <f t="shared" si="1"/>
        <v>0</v>
      </c>
      <c r="P69" s="169">
        <v>0</v>
      </c>
      <c r="Q69" s="169">
        <v>0</v>
      </c>
      <c r="R69" s="169">
        <v>0</v>
      </c>
      <c r="S69" s="192">
        <v>0</v>
      </c>
      <c r="T69" s="191">
        <f t="shared" si="2"/>
        <v>0</v>
      </c>
      <c r="U69" s="169">
        <v>0</v>
      </c>
      <c r="V69" s="169">
        <v>0</v>
      </c>
      <c r="W69" s="169">
        <v>0</v>
      </c>
      <c r="X69" s="192">
        <v>0</v>
      </c>
    </row>
    <row r="70" spans="2:24" ht="12.75">
      <c r="B70" s="63" t="s">
        <v>114</v>
      </c>
      <c r="C70" s="62" t="s">
        <v>49</v>
      </c>
      <c r="D70" s="39" t="str">
        <f>$D$12</f>
        <v>Jahr 2018</v>
      </c>
      <c r="E70" s="189">
        <f t="shared" si="0"/>
        <v>0</v>
      </c>
      <c r="F70" s="291"/>
      <c r="G70" s="165">
        <v>0</v>
      </c>
      <c r="H70" s="165">
        <v>0</v>
      </c>
      <c r="I70" s="165">
        <v>0</v>
      </c>
      <c r="J70" s="310">
        <v>0</v>
      </c>
      <c r="K70" s="291">
        <v>0</v>
      </c>
      <c r="L70" s="165">
        <v>0</v>
      </c>
      <c r="M70" s="165">
        <v>0</v>
      </c>
      <c r="N70" s="190">
        <v>0</v>
      </c>
      <c r="O70" s="189">
        <f t="shared" si="1"/>
        <v>0</v>
      </c>
      <c r="P70" s="165">
        <v>0</v>
      </c>
      <c r="Q70" s="165">
        <v>0</v>
      </c>
      <c r="R70" s="165">
        <v>0</v>
      </c>
      <c r="S70" s="190">
        <v>0</v>
      </c>
      <c r="T70" s="189">
        <f t="shared" si="2"/>
        <v>0</v>
      </c>
      <c r="U70" s="165">
        <v>0</v>
      </c>
      <c r="V70" s="165">
        <v>0</v>
      </c>
      <c r="W70" s="165">
        <v>0</v>
      </c>
      <c r="X70" s="190">
        <v>0</v>
      </c>
    </row>
    <row r="71" spans="3:24" ht="12.75">
      <c r="C71" s="46"/>
      <c r="D71" s="46" t="str">
        <f>$D$13</f>
        <v>Jahr 2017</v>
      </c>
      <c r="E71" s="191">
        <f t="shared" si="0"/>
        <v>0</v>
      </c>
      <c r="F71" s="292"/>
      <c r="G71" s="169">
        <v>0</v>
      </c>
      <c r="H71" s="169">
        <v>0</v>
      </c>
      <c r="I71" s="169">
        <v>0</v>
      </c>
      <c r="J71" s="311">
        <v>0</v>
      </c>
      <c r="K71" s="292">
        <v>0</v>
      </c>
      <c r="L71" s="169">
        <v>0</v>
      </c>
      <c r="M71" s="169">
        <v>0</v>
      </c>
      <c r="N71" s="192">
        <v>0</v>
      </c>
      <c r="O71" s="191">
        <f t="shared" si="1"/>
        <v>0</v>
      </c>
      <c r="P71" s="169">
        <v>0</v>
      </c>
      <c r="Q71" s="169">
        <v>0</v>
      </c>
      <c r="R71" s="169">
        <v>0</v>
      </c>
      <c r="S71" s="192">
        <v>0</v>
      </c>
      <c r="T71" s="191">
        <f t="shared" si="2"/>
        <v>0</v>
      </c>
      <c r="U71" s="169">
        <v>0</v>
      </c>
      <c r="V71" s="169">
        <v>0</v>
      </c>
      <c r="W71" s="169">
        <v>0</v>
      </c>
      <c r="X71" s="192">
        <v>0</v>
      </c>
    </row>
    <row r="72" spans="2:24" ht="12.75">
      <c r="B72" s="63" t="s">
        <v>89</v>
      </c>
      <c r="C72" s="62" t="s">
        <v>50</v>
      </c>
      <c r="D72" s="39" t="str">
        <f>$D$12</f>
        <v>Jahr 2018</v>
      </c>
      <c r="E72" s="189">
        <f t="shared" si="0"/>
        <v>0</v>
      </c>
      <c r="F72" s="291"/>
      <c r="G72" s="165">
        <v>0</v>
      </c>
      <c r="H72" s="165">
        <v>0</v>
      </c>
      <c r="I72" s="165">
        <v>0</v>
      </c>
      <c r="J72" s="310">
        <v>0</v>
      </c>
      <c r="K72" s="291">
        <v>0</v>
      </c>
      <c r="L72" s="165">
        <v>0</v>
      </c>
      <c r="M72" s="165">
        <v>0</v>
      </c>
      <c r="N72" s="190">
        <v>0</v>
      </c>
      <c r="O72" s="189">
        <f t="shared" si="1"/>
        <v>0</v>
      </c>
      <c r="P72" s="165">
        <v>0</v>
      </c>
      <c r="Q72" s="165">
        <v>0</v>
      </c>
      <c r="R72" s="165">
        <v>0</v>
      </c>
      <c r="S72" s="190">
        <v>0</v>
      </c>
      <c r="T72" s="189">
        <f t="shared" si="2"/>
        <v>0</v>
      </c>
      <c r="U72" s="165">
        <v>0</v>
      </c>
      <c r="V72" s="165">
        <v>0</v>
      </c>
      <c r="W72" s="165">
        <v>0</v>
      </c>
      <c r="X72" s="190">
        <v>0</v>
      </c>
    </row>
    <row r="73" spans="3:24" ht="12.75">
      <c r="C73" s="46"/>
      <c r="D73" s="46" t="str">
        <f>$D$13</f>
        <v>Jahr 2017</v>
      </c>
      <c r="E73" s="191">
        <f t="shared" si="0"/>
        <v>0</v>
      </c>
      <c r="F73" s="292"/>
      <c r="G73" s="169">
        <v>0</v>
      </c>
      <c r="H73" s="169">
        <v>0</v>
      </c>
      <c r="I73" s="169">
        <v>0</v>
      </c>
      <c r="J73" s="311">
        <v>0</v>
      </c>
      <c r="K73" s="292">
        <v>0</v>
      </c>
      <c r="L73" s="169">
        <v>0</v>
      </c>
      <c r="M73" s="169">
        <v>0</v>
      </c>
      <c r="N73" s="192">
        <v>0</v>
      </c>
      <c r="O73" s="191">
        <f t="shared" si="1"/>
        <v>0</v>
      </c>
      <c r="P73" s="169">
        <v>0</v>
      </c>
      <c r="Q73" s="169">
        <v>0</v>
      </c>
      <c r="R73" s="169">
        <v>0</v>
      </c>
      <c r="S73" s="192">
        <v>0</v>
      </c>
      <c r="T73" s="191">
        <f t="shared" si="2"/>
        <v>0</v>
      </c>
      <c r="U73" s="169">
        <v>0</v>
      </c>
      <c r="V73" s="169">
        <v>0</v>
      </c>
      <c r="W73" s="169">
        <v>0</v>
      </c>
      <c r="X73" s="192">
        <v>0</v>
      </c>
    </row>
    <row r="74" spans="2:24" ht="12.75">
      <c r="B74" s="63" t="s">
        <v>90</v>
      </c>
      <c r="C74" s="62" t="s">
        <v>51</v>
      </c>
      <c r="D74" s="39" t="str">
        <f>$D$12</f>
        <v>Jahr 2018</v>
      </c>
      <c r="E74" s="189">
        <f t="shared" si="0"/>
        <v>0</v>
      </c>
      <c r="F74" s="291"/>
      <c r="G74" s="165">
        <v>0</v>
      </c>
      <c r="H74" s="165">
        <v>0</v>
      </c>
      <c r="I74" s="165">
        <v>0</v>
      </c>
      <c r="J74" s="310">
        <v>0</v>
      </c>
      <c r="K74" s="291">
        <v>0</v>
      </c>
      <c r="L74" s="165">
        <v>0</v>
      </c>
      <c r="M74" s="165">
        <v>0</v>
      </c>
      <c r="N74" s="190">
        <v>0</v>
      </c>
      <c r="O74" s="189">
        <f t="shared" si="1"/>
        <v>0</v>
      </c>
      <c r="P74" s="165">
        <v>0</v>
      </c>
      <c r="Q74" s="165">
        <v>0</v>
      </c>
      <c r="R74" s="165">
        <v>0</v>
      </c>
      <c r="S74" s="190">
        <v>0</v>
      </c>
      <c r="T74" s="189">
        <f t="shared" si="2"/>
        <v>0</v>
      </c>
      <c r="U74" s="165">
        <v>0</v>
      </c>
      <c r="V74" s="165">
        <v>0</v>
      </c>
      <c r="W74" s="165">
        <v>0</v>
      </c>
      <c r="X74" s="190">
        <v>0</v>
      </c>
    </row>
    <row r="75" spans="3:24" ht="12.75">
      <c r="C75" s="46"/>
      <c r="D75" s="46" t="str">
        <f>$D$13</f>
        <v>Jahr 2017</v>
      </c>
      <c r="E75" s="191">
        <f t="shared" si="0"/>
        <v>0</v>
      </c>
      <c r="F75" s="292"/>
      <c r="G75" s="169">
        <v>0</v>
      </c>
      <c r="H75" s="169">
        <v>0</v>
      </c>
      <c r="I75" s="169">
        <v>0</v>
      </c>
      <c r="J75" s="311">
        <v>0</v>
      </c>
      <c r="K75" s="292">
        <v>0</v>
      </c>
      <c r="L75" s="169">
        <v>0</v>
      </c>
      <c r="M75" s="169">
        <v>0</v>
      </c>
      <c r="N75" s="192">
        <v>0</v>
      </c>
      <c r="O75" s="191">
        <f t="shared" si="1"/>
        <v>0</v>
      </c>
      <c r="P75" s="169">
        <v>0</v>
      </c>
      <c r="Q75" s="169">
        <v>0</v>
      </c>
      <c r="R75" s="169">
        <v>0</v>
      </c>
      <c r="S75" s="192">
        <v>0</v>
      </c>
      <c r="T75" s="191">
        <f t="shared" si="2"/>
        <v>0</v>
      </c>
      <c r="U75" s="169">
        <v>0</v>
      </c>
      <c r="V75" s="169">
        <v>0</v>
      </c>
      <c r="W75" s="169">
        <v>0</v>
      </c>
      <c r="X75" s="192">
        <v>0</v>
      </c>
    </row>
    <row r="76" spans="2:24" ht="12.75">
      <c r="B76" s="63" t="s">
        <v>115</v>
      </c>
      <c r="C76" s="62" t="s">
        <v>69</v>
      </c>
      <c r="D76" s="39" t="str">
        <f>$D$12</f>
        <v>Jahr 2018</v>
      </c>
      <c r="E76" s="189">
        <f t="shared" si="0"/>
        <v>0</v>
      </c>
      <c r="F76" s="291"/>
      <c r="G76" s="165">
        <v>0</v>
      </c>
      <c r="H76" s="165">
        <v>0</v>
      </c>
      <c r="I76" s="165">
        <v>0</v>
      </c>
      <c r="J76" s="310">
        <v>0</v>
      </c>
      <c r="K76" s="291">
        <v>0</v>
      </c>
      <c r="L76" s="165">
        <v>0</v>
      </c>
      <c r="M76" s="165">
        <v>0</v>
      </c>
      <c r="N76" s="190">
        <v>0</v>
      </c>
      <c r="O76" s="189">
        <f t="shared" si="1"/>
        <v>0</v>
      </c>
      <c r="P76" s="165">
        <v>0</v>
      </c>
      <c r="Q76" s="165">
        <v>0</v>
      </c>
      <c r="R76" s="165">
        <v>0</v>
      </c>
      <c r="S76" s="190">
        <v>0</v>
      </c>
      <c r="T76" s="189">
        <f t="shared" si="2"/>
        <v>0</v>
      </c>
      <c r="U76" s="165">
        <v>0</v>
      </c>
      <c r="V76" s="165">
        <v>0</v>
      </c>
      <c r="W76" s="165">
        <v>0</v>
      </c>
      <c r="X76" s="190">
        <v>0</v>
      </c>
    </row>
    <row r="77" spans="3:24" ht="12.75">
      <c r="C77" s="46"/>
      <c r="D77" s="46" t="str">
        <f>$D$13</f>
        <v>Jahr 2017</v>
      </c>
      <c r="E77" s="191">
        <f aca="true" t="shared" si="3" ref="E77:E87">SUM(G77:N77)</f>
        <v>0</v>
      </c>
      <c r="F77" s="292"/>
      <c r="G77" s="169">
        <v>0</v>
      </c>
      <c r="H77" s="169">
        <v>0</v>
      </c>
      <c r="I77" s="169">
        <v>0</v>
      </c>
      <c r="J77" s="311">
        <v>0</v>
      </c>
      <c r="K77" s="292">
        <v>0</v>
      </c>
      <c r="L77" s="169">
        <v>0</v>
      </c>
      <c r="M77" s="169">
        <v>0</v>
      </c>
      <c r="N77" s="192">
        <v>0</v>
      </c>
      <c r="O77" s="191">
        <f aca="true" t="shared" si="4" ref="O77:O87">SUM(P77:S77)</f>
        <v>0</v>
      </c>
      <c r="P77" s="169">
        <v>0</v>
      </c>
      <c r="Q77" s="169">
        <v>0</v>
      </c>
      <c r="R77" s="169">
        <v>0</v>
      </c>
      <c r="S77" s="192">
        <v>0</v>
      </c>
      <c r="T77" s="191">
        <f aca="true" t="shared" si="5" ref="T77:T87">SUM(U77:X77)</f>
        <v>0</v>
      </c>
      <c r="U77" s="169">
        <v>0</v>
      </c>
      <c r="V77" s="169">
        <v>0</v>
      </c>
      <c r="W77" s="169">
        <v>0</v>
      </c>
      <c r="X77" s="192">
        <v>0</v>
      </c>
    </row>
    <row r="78" spans="2:24" ht="12.75">
      <c r="B78" s="63" t="s">
        <v>87</v>
      </c>
      <c r="C78" s="62" t="s">
        <v>70</v>
      </c>
      <c r="D78" s="39" t="str">
        <f>$D$12</f>
        <v>Jahr 2018</v>
      </c>
      <c r="E78" s="189">
        <f t="shared" si="3"/>
        <v>0</v>
      </c>
      <c r="F78" s="291"/>
      <c r="G78" s="165">
        <v>0</v>
      </c>
      <c r="H78" s="165">
        <v>0</v>
      </c>
      <c r="I78" s="165">
        <v>0</v>
      </c>
      <c r="J78" s="310">
        <v>0</v>
      </c>
      <c r="K78" s="291">
        <v>0</v>
      </c>
      <c r="L78" s="165">
        <v>0</v>
      </c>
      <c r="M78" s="165">
        <v>0</v>
      </c>
      <c r="N78" s="190">
        <v>0</v>
      </c>
      <c r="O78" s="189">
        <f t="shared" si="4"/>
        <v>0</v>
      </c>
      <c r="P78" s="165">
        <v>0</v>
      </c>
      <c r="Q78" s="165">
        <v>0</v>
      </c>
      <c r="R78" s="165">
        <v>0</v>
      </c>
      <c r="S78" s="190">
        <v>0</v>
      </c>
      <c r="T78" s="189">
        <f t="shared" si="5"/>
        <v>0</v>
      </c>
      <c r="U78" s="165">
        <v>0</v>
      </c>
      <c r="V78" s="165">
        <v>0</v>
      </c>
      <c r="W78" s="165">
        <v>0</v>
      </c>
      <c r="X78" s="190">
        <v>0</v>
      </c>
    </row>
    <row r="79" spans="3:24" ht="12.75">
      <c r="C79" s="46"/>
      <c r="D79" s="46" t="str">
        <f>$D$13</f>
        <v>Jahr 2017</v>
      </c>
      <c r="E79" s="191">
        <f t="shared" si="3"/>
        <v>0</v>
      </c>
      <c r="F79" s="292"/>
      <c r="G79" s="169">
        <v>0</v>
      </c>
      <c r="H79" s="169">
        <v>0</v>
      </c>
      <c r="I79" s="169">
        <v>0</v>
      </c>
      <c r="J79" s="311">
        <v>0</v>
      </c>
      <c r="K79" s="292">
        <v>0</v>
      </c>
      <c r="L79" s="169">
        <v>0</v>
      </c>
      <c r="M79" s="169">
        <v>0</v>
      </c>
      <c r="N79" s="192">
        <v>0</v>
      </c>
      <c r="O79" s="191">
        <f t="shared" si="4"/>
        <v>0</v>
      </c>
      <c r="P79" s="169">
        <v>0</v>
      </c>
      <c r="Q79" s="169">
        <v>0</v>
      </c>
      <c r="R79" s="169">
        <v>0</v>
      </c>
      <c r="S79" s="192">
        <v>0</v>
      </c>
      <c r="T79" s="191">
        <f t="shared" si="5"/>
        <v>0</v>
      </c>
      <c r="U79" s="169">
        <v>0</v>
      </c>
      <c r="V79" s="169">
        <v>0</v>
      </c>
      <c r="W79" s="169">
        <v>0</v>
      </c>
      <c r="X79" s="192">
        <v>0</v>
      </c>
    </row>
    <row r="80" spans="2:24" ht="12.75">
      <c r="B80" s="63" t="s">
        <v>92</v>
      </c>
      <c r="C80" s="62" t="s">
        <v>71</v>
      </c>
      <c r="D80" s="39" t="str">
        <f>$D$12</f>
        <v>Jahr 2018</v>
      </c>
      <c r="E80" s="189">
        <f t="shared" si="3"/>
        <v>0</v>
      </c>
      <c r="F80" s="291"/>
      <c r="G80" s="165">
        <v>0</v>
      </c>
      <c r="H80" s="165">
        <v>0</v>
      </c>
      <c r="I80" s="165">
        <v>0</v>
      </c>
      <c r="J80" s="310">
        <v>0</v>
      </c>
      <c r="K80" s="291">
        <v>0</v>
      </c>
      <c r="L80" s="165">
        <v>0</v>
      </c>
      <c r="M80" s="165">
        <v>0</v>
      </c>
      <c r="N80" s="190">
        <v>0</v>
      </c>
      <c r="O80" s="189">
        <f t="shared" si="4"/>
        <v>0</v>
      </c>
      <c r="P80" s="165">
        <v>0</v>
      </c>
      <c r="Q80" s="165">
        <v>0</v>
      </c>
      <c r="R80" s="165">
        <v>0</v>
      </c>
      <c r="S80" s="190">
        <v>0</v>
      </c>
      <c r="T80" s="189">
        <f t="shared" si="5"/>
        <v>0</v>
      </c>
      <c r="U80" s="165">
        <v>0</v>
      </c>
      <c r="V80" s="165">
        <v>0</v>
      </c>
      <c r="W80" s="165">
        <v>0</v>
      </c>
      <c r="X80" s="190">
        <v>0</v>
      </c>
    </row>
    <row r="81" spans="3:24" ht="12.75">
      <c r="C81" s="46"/>
      <c r="D81" s="46" t="str">
        <f>$D$13</f>
        <v>Jahr 2017</v>
      </c>
      <c r="E81" s="191">
        <f t="shared" si="3"/>
        <v>0</v>
      </c>
      <c r="F81" s="292"/>
      <c r="G81" s="169">
        <v>0</v>
      </c>
      <c r="H81" s="169">
        <v>0</v>
      </c>
      <c r="I81" s="169">
        <v>0</v>
      </c>
      <c r="J81" s="311">
        <v>0</v>
      </c>
      <c r="K81" s="292">
        <v>0</v>
      </c>
      <c r="L81" s="169">
        <v>0</v>
      </c>
      <c r="M81" s="169">
        <v>0</v>
      </c>
      <c r="N81" s="192">
        <v>0</v>
      </c>
      <c r="O81" s="191">
        <f t="shared" si="4"/>
        <v>0</v>
      </c>
      <c r="P81" s="169">
        <v>0</v>
      </c>
      <c r="Q81" s="169">
        <v>0</v>
      </c>
      <c r="R81" s="169">
        <v>0</v>
      </c>
      <c r="S81" s="192">
        <v>0</v>
      </c>
      <c r="T81" s="191">
        <f t="shared" si="5"/>
        <v>0</v>
      </c>
      <c r="U81" s="169">
        <v>0</v>
      </c>
      <c r="V81" s="169">
        <v>0</v>
      </c>
      <c r="W81" s="169">
        <v>0</v>
      </c>
      <c r="X81" s="192">
        <v>0</v>
      </c>
    </row>
    <row r="82" spans="2:24" ht="12.75">
      <c r="B82" s="63" t="s">
        <v>116</v>
      </c>
      <c r="C82" s="62" t="s">
        <v>72</v>
      </c>
      <c r="D82" s="39" t="str">
        <f>$D$12</f>
        <v>Jahr 2018</v>
      </c>
      <c r="E82" s="189">
        <f t="shared" si="3"/>
        <v>0</v>
      </c>
      <c r="F82" s="291"/>
      <c r="G82" s="165">
        <v>0</v>
      </c>
      <c r="H82" s="165">
        <v>0</v>
      </c>
      <c r="I82" s="165">
        <v>0</v>
      </c>
      <c r="J82" s="310">
        <v>0</v>
      </c>
      <c r="K82" s="291">
        <v>0</v>
      </c>
      <c r="L82" s="165">
        <v>0</v>
      </c>
      <c r="M82" s="165">
        <v>0</v>
      </c>
      <c r="N82" s="190">
        <v>0</v>
      </c>
      <c r="O82" s="189">
        <f t="shared" si="4"/>
        <v>0</v>
      </c>
      <c r="P82" s="165">
        <v>0</v>
      </c>
      <c r="Q82" s="165">
        <v>0</v>
      </c>
      <c r="R82" s="165">
        <v>0</v>
      </c>
      <c r="S82" s="190">
        <v>0</v>
      </c>
      <c r="T82" s="189">
        <f t="shared" si="5"/>
        <v>0</v>
      </c>
      <c r="U82" s="165">
        <v>0</v>
      </c>
      <c r="V82" s="165">
        <v>0</v>
      </c>
      <c r="W82" s="165">
        <v>0</v>
      </c>
      <c r="X82" s="190">
        <v>0</v>
      </c>
    </row>
    <row r="83" spans="3:24" ht="12.75">
      <c r="C83" s="46"/>
      <c r="D83" s="46" t="str">
        <f>$D$13</f>
        <v>Jahr 2017</v>
      </c>
      <c r="E83" s="191">
        <f t="shared" si="3"/>
        <v>0</v>
      </c>
      <c r="F83" s="292"/>
      <c r="G83" s="169">
        <v>0</v>
      </c>
      <c r="H83" s="169">
        <v>0</v>
      </c>
      <c r="I83" s="169">
        <v>0</v>
      </c>
      <c r="J83" s="311">
        <v>0</v>
      </c>
      <c r="K83" s="292">
        <v>0</v>
      </c>
      <c r="L83" s="169">
        <v>0</v>
      </c>
      <c r="M83" s="169">
        <v>0</v>
      </c>
      <c r="N83" s="192">
        <v>0</v>
      </c>
      <c r="O83" s="191">
        <f t="shared" si="4"/>
        <v>0</v>
      </c>
      <c r="P83" s="169">
        <v>0</v>
      </c>
      <c r="Q83" s="169">
        <v>0</v>
      </c>
      <c r="R83" s="169">
        <v>0</v>
      </c>
      <c r="S83" s="192">
        <v>0</v>
      </c>
      <c r="T83" s="191">
        <f t="shared" si="5"/>
        <v>0</v>
      </c>
      <c r="U83" s="169">
        <v>0</v>
      </c>
      <c r="V83" s="169">
        <v>0</v>
      </c>
      <c r="W83" s="169">
        <v>0</v>
      </c>
      <c r="X83" s="192">
        <v>0</v>
      </c>
    </row>
    <row r="84" spans="2:24" ht="12.75">
      <c r="B84" s="63" t="s">
        <v>117</v>
      </c>
      <c r="C84" s="62" t="s">
        <v>73</v>
      </c>
      <c r="D84" s="39" t="str">
        <f>$D$12</f>
        <v>Jahr 2018</v>
      </c>
      <c r="E84" s="189">
        <f t="shared" si="3"/>
        <v>0</v>
      </c>
      <c r="F84" s="291"/>
      <c r="G84" s="165">
        <v>0</v>
      </c>
      <c r="H84" s="165">
        <v>0</v>
      </c>
      <c r="I84" s="165">
        <v>0</v>
      </c>
      <c r="J84" s="310">
        <v>0</v>
      </c>
      <c r="K84" s="291">
        <v>0</v>
      </c>
      <c r="L84" s="165">
        <v>0</v>
      </c>
      <c r="M84" s="165">
        <v>0</v>
      </c>
      <c r="N84" s="190">
        <v>0</v>
      </c>
      <c r="O84" s="189">
        <f t="shared" si="4"/>
        <v>0</v>
      </c>
      <c r="P84" s="165">
        <v>0</v>
      </c>
      <c r="Q84" s="165">
        <v>0</v>
      </c>
      <c r="R84" s="165">
        <v>0</v>
      </c>
      <c r="S84" s="190">
        <v>0</v>
      </c>
      <c r="T84" s="189">
        <f t="shared" si="5"/>
        <v>0</v>
      </c>
      <c r="U84" s="165">
        <v>0</v>
      </c>
      <c r="V84" s="165">
        <v>0</v>
      </c>
      <c r="W84" s="165">
        <v>0</v>
      </c>
      <c r="X84" s="190">
        <v>0</v>
      </c>
    </row>
    <row r="85" spans="3:24" ht="12.75">
      <c r="C85" s="46"/>
      <c r="D85" s="46" t="str">
        <f>$D$13</f>
        <v>Jahr 2017</v>
      </c>
      <c r="E85" s="191">
        <f t="shared" si="3"/>
        <v>0</v>
      </c>
      <c r="F85" s="292"/>
      <c r="G85" s="169">
        <v>0</v>
      </c>
      <c r="H85" s="169">
        <v>0</v>
      </c>
      <c r="I85" s="169">
        <v>0</v>
      </c>
      <c r="J85" s="311">
        <v>0</v>
      </c>
      <c r="K85" s="292">
        <v>0</v>
      </c>
      <c r="L85" s="169">
        <v>0</v>
      </c>
      <c r="M85" s="169">
        <v>0</v>
      </c>
      <c r="N85" s="192">
        <v>0</v>
      </c>
      <c r="O85" s="191">
        <f t="shared" si="4"/>
        <v>0</v>
      </c>
      <c r="P85" s="169">
        <v>0</v>
      </c>
      <c r="Q85" s="169">
        <v>0</v>
      </c>
      <c r="R85" s="169">
        <v>0</v>
      </c>
      <c r="S85" s="192">
        <v>0</v>
      </c>
      <c r="T85" s="191">
        <f t="shared" si="5"/>
        <v>0</v>
      </c>
      <c r="U85" s="169">
        <v>0</v>
      </c>
      <c r="V85" s="169">
        <v>0</v>
      </c>
      <c r="W85" s="169">
        <v>0</v>
      </c>
      <c r="X85" s="192">
        <v>0</v>
      </c>
    </row>
    <row r="86" spans="2:24" ht="12.75">
      <c r="B86" s="63" t="s">
        <v>118</v>
      </c>
      <c r="C86" s="62" t="s">
        <v>74</v>
      </c>
      <c r="D86" s="39" t="str">
        <f>$D$12</f>
        <v>Jahr 2018</v>
      </c>
      <c r="E86" s="189">
        <f t="shared" si="3"/>
        <v>0</v>
      </c>
      <c r="F86" s="291"/>
      <c r="G86" s="165">
        <v>0</v>
      </c>
      <c r="H86" s="165">
        <v>0</v>
      </c>
      <c r="I86" s="165">
        <v>0</v>
      </c>
      <c r="J86" s="310">
        <v>0</v>
      </c>
      <c r="K86" s="291">
        <v>0</v>
      </c>
      <c r="L86" s="165">
        <v>0</v>
      </c>
      <c r="M86" s="165">
        <v>0</v>
      </c>
      <c r="N86" s="190">
        <v>0</v>
      </c>
      <c r="O86" s="189">
        <f t="shared" si="4"/>
        <v>0</v>
      </c>
      <c r="P86" s="165">
        <v>0</v>
      </c>
      <c r="Q86" s="165">
        <v>0</v>
      </c>
      <c r="R86" s="165">
        <v>0</v>
      </c>
      <c r="S86" s="190">
        <v>0</v>
      </c>
      <c r="T86" s="189">
        <f t="shared" si="5"/>
        <v>0</v>
      </c>
      <c r="U86" s="165">
        <v>0</v>
      </c>
      <c r="V86" s="165">
        <v>0</v>
      </c>
      <c r="W86" s="165">
        <v>0</v>
      </c>
      <c r="X86" s="190">
        <v>0</v>
      </c>
    </row>
    <row r="87" spans="3:24" ht="12.75">
      <c r="C87" s="46"/>
      <c r="D87" s="46" t="str">
        <f>$D$13</f>
        <v>Jahr 2017</v>
      </c>
      <c r="E87" s="193">
        <f t="shared" si="3"/>
        <v>0</v>
      </c>
      <c r="F87" s="293"/>
      <c r="G87" s="194">
        <v>0</v>
      </c>
      <c r="H87" s="194">
        <v>0</v>
      </c>
      <c r="I87" s="194">
        <v>0</v>
      </c>
      <c r="J87" s="312">
        <v>0</v>
      </c>
      <c r="K87" s="293">
        <v>0</v>
      </c>
      <c r="L87" s="194">
        <v>0</v>
      </c>
      <c r="M87" s="194">
        <v>0</v>
      </c>
      <c r="N87" s="195">
        <v>0</v>
      </c>
      <c r="O87" s="193">
        <f t="shared" si="4"/>
        <v>0</v>
      </c>
      <c r="P87" s="194">
        <v>0</v>
      </c>
      <c r="Q87" s="194">
        <v>0</v>
      </c>
      <c r="R87" s="194">
        <v>0</v>
      </c>
      <c r="S87" s="195">
        <v>0</v>
      </c>
      <c r="T87" s="193">
        <f t="shared" si="5"/>
        <v>0</v>
      </c>
      <c r="U87" s="194">
        <v>0</v>
      </c>
      <c r="V87" s="194">
        <v>0</v>
      </c>
      <c r="W87" s="194">
        <v>0</v>
      </c>
      <c r="X87" s="195">
        <v>0</v>
      </c>
    </row>
    <row r="88" ht="19.5" customHeight="1">
      <c r="C88" s="265">
        <f>IF(INT(AktJahrMonat)&gt;201503,"","Hinweis: Der Gesamtbetrag der Forderungen, sofern der rückständige Betrag &gt;= 5 % der Forderung beträgt, wird erst ab Q2 2014 erfasst; für die vorausgehenden Quartale liegen bislang keine geeigneten Daten vor.")</f>
      </c>
    </row>
    <row r="89" spans="1:3" ht="12.75" customHeight="1" hidden="1">
      <c r="A89" s="295"/>
      <c r="C89" s="296">
        <f>IF(INT(AktJahrMonat)&gt;=201606,"","Hinweis: Die Gewährleistungen aus Gründen der Exportförderung werden erst ab Q2 2015 erfasst.")</f>
      </c>
    </row>
    <row r="90" ht="12.75" hidden="1">
      <c r="C90" s="317">
        <f>IF(INT(AktJahrMonat)&gt;=201703,"","Hinweis: Die Deckungswerte werden frühestens ab Q1 2016 in 'geschuldete' und 'gewährleistete' Werte aufgeteilt.")</f>
      </c>
    </row>
  </sheetData>
  <sheetProtection/>
  <mergeCells count="1">
    <mergeCell ref="T8:X8"/>
  </mergeCells>
  <printOptions horizontalCentered="1"/>
  <pageMargins left="0.39370078740157477" right="0.39370078740157477" top="0.984251968503937" bottom="0.7874015748031495" header="0.5118110236220472" footer="0.5118110236220472"/>
  <pageSetup orientation="landscape" paperSize="9" scale="80" r:id="rId1"/>
  <headerFooter>
    <oddFooter>&amp;R&amp;8Seite &amp;P</oddFooter>
  </headerFooter>
</worksheet>
</file>

<file path=xl/worksheets/sheet7.xml><?xml version="1.0" encoding="utf-8"?>
<worksheet xmlns="http://schemas.openxmlformats.org/spreadsheetml/2006/main" xmlns:r="http://schemas.openxmlformats.org/officeDocument/2006/relationships">
  <sheetPr codeName="Tabelle16"/>
  <dimension ref="B2:M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7" width="15.7109375" style="8" customWidth="1"/>
    <col min="8" max="9" width="19.7109375" style="8" customWidth="1"/>
    <col min="10" max="16384" width="11.421875" style="8" customWidth="1"/>
  </cols>
  <sheetData>
    <row r="1" ht="4.5" customHeight="1"/>
    <row r="2" ht="12.75" customHeight="1">
      <c r="C2" s="50" t="s">
        <v>257</v>
      </c>
    </row>
    <row r="3" ht="12.75" customHeight="1">
      <c r="C3" s="262"/>
    </row>
    <row r="4" spans="3:13" ht="12.75" customHeight="1">
      <c r="C4" s="387" t="s">
        <v>254</v>
      </c>
      <c r="D4" s="387"/>
      <c r="E4" s="387"/>
      <c r="F4" s="387"/>
      <c r="G4" s="387"/>
      <c r="H4" s="387"/>
      <c r="I4" s="387"/>
      <c r="J4" s="42"/>
      <c r="M4" s="42"/>
    </row>
    <row r="5" spans="3:13" ht="21.75" customHeight="1">
      <c r="C5" s="388" t="s">
        <v>266</v>
      </c>
      <c r="D5" s="387"/>
      <c r="E5" s="387"/>
      <c r="F5" s="387"/>
      <c r="G5" s="387"/>
      <c r="H5" s="387"/>
      <c r="I5" s="387"/>
      <c r="J5" s="42"/>
      <c r="M5" s="42"/>
    </row>
    <row r="6" spans="3:13" ht="15" customHeight="1">
      <c r="C6" s="333" t="str">
        <f>UebInstitutQuartal</f>
        <v>1. Quartal 2018</v>
      </c>
      <c r="D6" s="338"/>
      <c r="E6" s="338"/>
      <c r="F6" s="339"/>
      <c r="G6" s="339"/>
      <c r="H6" s="340"/>
      <c r="I6" s="340"/>
      <c r="J6" s="42"/>
      <c r="M6" s="42"/>
    </row>
    <row r="7" spans="3:7" ht="12.75" customHeight="1">
      <c r="C7" s="53"/>
      <c r="D7" s="53"/>
      <c r="E7" s="53"/>
      <c r="F7" s="53"/>
      <c r="G7" s="53"/>
    </row>
    <row r="8" spans="3:9" ht="15" customHeight="1">
      <c r="C8" s="52"/>
      <c r="D8" s="52"/>
      <c r="E8" s="341" t="s">
        <v>61</v>
      </c>
      <c r="F8" s="327"/>
      <c r="G8" s="342"/>
      <c r="H8" s="383" t="s">
        <v>79</v>
      </c>
      <c r="I8" s="385" t="s">
        <v>220</v>
      </c>
    </row>
    <row r="9" spans="3:9" ht="21.75" customHeight="1">
      <c r="C9" s="52"/>
      <c r="D9" s="52"/>
      <c r="E9" s="57" t="s">
        <v>16</v>
      </c>
      <c r="F9" s="58" t="s">
        <v>24</v>
      </c>
      <c r="G9" s="255"/>
      <c r="H9" s="384"/>
      <c r="I9" s="386"/>
    </row>
    <row r="10" spans="3:9" ht="12.75" customHeight="1">
      <c r="C10" s="45"/>
      <c r="D10" s="45"/>
      <c r="E10" s="120"/>
      <c r="F10" s="121" t="s">
        <v>77</v>
      </c>
      <c r="G10" s="256" t="s">
        <v>78</v>
      </c>
      <c r="H10" s="384"/>
      <c r="I10" s="386"/>
    </row>
    <row r="11" spans="3:9" ht="12.75" customHeight="1">
      <c r="C11" s="45" t="s">
        <v>20</v>
      </c>
      <c r="D11" s="119" t="str">
        <f>AktQuartal</f>
        <v>1. Quartal</v>
      </c>
      <c r="E11" s="61" t="str">
        <f>Einheit_Waehrung</f>
        <v>Mio. €</v>
      </c>
      <c r="F11" s="61" t="str">
        <f>E11</f>
        <v>Mio. €</v>
      </c>
      <c r="G11" s="257" t="str">
        <f>E11</f>
        <v>Mio. €</v>
      </c>
      <c r="H11" s="61" t="str">
        <f>E11</f>
        <v>Mio. €</v>
      </c>
      <c r="I11" s="257" t="str">
        <f>E11</f>
        <v>Mio. €</v>
      </c>
    </row>
    <row r="12" spans="2:9" ht="12.75" customHeight="1">
      <c r="B12" s="63" t="s">
        <v>81</v>
      </c>
      <c r="C12" s="62" t="s">
        <v>19</v>
      </c>
      <c r="D12" s="39" t="str">
        <f>"Jahr "&amp;AktJahr</f>
        <v>Jahr 2018</v>
      </c>
      <c r="E12" s="165">
        <f>SUM(F12:G12)</f>
        <v>0</v>
      </c>
      <c r="F12" s="165">
        <v>0</v>
      </c>
      <c r="G12" s="165">
        <v>0</v>
      </c>
      <c r="H12" s="165">
        <v>0</v>
      </c>
      <c r="I12" s="165">
        <v>0</v>
      </c>
    </row>
    <row r="13" spans="3:9" ht="12.75" customHeight="1">
      <c r="C13" s="47"/>
      <c r="D13" s="46" t="str">
        <f>"Jahr "&amp;(AktJahr-1)</f>
        <v>Jahr 2017</v>
      </c>
      <c r="E13" s="169">
        <f>SUM(F13:G13)</f>
        <v>0</v>
      </c>
      <c r="F13" s="169">
        <v>0</v>
      </c>
      <c r="G13" s="169">
        <v>0</v>
      </c>
      <c r="H13" s="169">
        <v>0</v>
      </c>
      <c r="I13" s="169">
        <v>0</v>
      </c>
    </row>
    <row r="14" spans="2:9" ht="12.75" customHeight="1">
      <c r="B14" s="63" t="s">
        <v>82</v>
      </c>
      <c r="C14" s="62" t="s">
        <v>80</v>
      </c>
      <c r="D14" s="39" t="str">
        <f>$D$12</f>
        <v>Jahr 2018</v>
      </c>
      <c r="E14" s="165">
        <f>SUM(F14:G14)</f>
        <v>0</v>
      </c>
      <c r="F14" s="165">
        <v>0</v>
      </c>
      <c r="G14" s="165">
        <v>0</v>
      </c>
      <c r="H14" s="298">
        <v>0</v>
      </c>
      <c r="I14" s="298">
        <v>0</v>
      </c>
    </row>
    <row r="15" spans="3:9" ht="12.75" customHeight="1">
      <c r="C15" s="47"/>
      <c r="D15" s="46" t="str">
        <f>$D$13</f>
        <v>Jahr 2017</v>
      </c>
      <c r="E15" s="169">
        <f>SUM(F15:G15)</f>
        <v>0</v>
      </c>
      <c r="F15" s="169">
        <v>0</v>
      </c>
      <c r="G15" s="169">
        <v>0</v>
      </c>
      <c r="H15" s="298">
        <v>0</v>
      </c>
      <c r="I15" s="298">
        <v>0</v>
      </c>
    </row>
    <row r="16" spans="2:9" ht="12.75" customHeight="1">
      <c r="B16" s="63" t="s">
        <v>308</v>
      </c>
      <c r="C16" s="62" t="s">
        <v>309</v>
      </c>
      <c r="D16" s="39" t="str">
        <f>$D$12</f>
        <v>Jahr 2018</v>
      </c>
      <c r="E16" s="165">
        <f aca="true" t="shared" si="0" ref="E16:E79">SUM(F16:G16)</f>
        <v>0</v>
      </c>
      <c r="F16" s="165">
        <v>0</v>
      </c>
      <c r="G16" s="165">
        <v>0</v>
      </c>
      <c r="H16" s="298">
        <v>0</v>
      </c>
      <c r="I16" s="298">
        <v>0</v>
      </c>
    </row>
    <row r="17" spans="3:9" ht="12.75" customHeight="1">
      <c r="C17" s="47"/>
      <c r="D17" s="46" t="str">
        <f>$D$13</f>
        <v>Jahr 2017</v>
      </c>
      <c r="E17" s="169">
        <f t="shared" si="0"/>
        <v>0</v>
      </c>
      <c r="F17" s="169">
        <v>0</v>
      </c>
      <c r="G17" s="169">
        <v>0</v>
      </c>
      <c r="H17" s="298">
        <v>0</v>
      </c>
      <c r="I17" s="298">
        <v>0</v>
      </c>
    </row>
    <row r="18" spans="2:9" ht="12.75" customHeight="1">
      <c r="B18" s="63" t="s">
        <v>310</v>
      </c>
      <c r="C18" s="62" t="s">
        <v>311</v>
      </c>
      <c r="D18" s="39" t="str">
        <f>$D$12</f>
        <v>Jahr 2018</v>
      </c>
      <c r="E18" s="165">
        <f t="shared" si="0"/>
        <v>0</v>
      </c>
      <c r="F18" s="165">
        <v>0</v>
      </c>
      <c r="G18" s="165">
        <v>0</v>
      </c>
      <c r="H18" s="298">
        <v>0</v>
      </c>
      <c r="I18" s="298">
        <v>0</v>
      </c>
    </row>
    <row r="19" spans="3:9" ht="12.75" customHeight="1">
      <c r="C19" s="47"/>
      <c r="D19" s="46" t="str">
        <f>$D$13</f>
        <v>Jahr 2017</v>
      </c>
      <c r="E19" s="169">
        <f t="shared" si="0"/>
        <v>0</v>
      </c>
      <c r="F19" s="169">
        <v>0</v>
      </c>
      <c r="G19" s="169">
        <v>0</v>
      </c>
      <c r="H19" s="298">
        <v>0</v>
      </c>
      <c r="I19" s="298">
        <v>0</v>
      </c>
    </row>
    <row r="20" spans="2:9" ht="12.75" customHeight="1">
      <c r="B20" s="63" t="s">
        <v>312</v>
      </c>
      <c r="C20" s="62" t="s">
        <v>313</v>
      </c>
      <c r="D20" s="39" t="str">
        <f>$D$12</f>
        <v>Jahr 2018</v>
      </c>
      <c r="E20" s="165">
        <f t="shared" si="0"/>
        <v>0</v>
      </c>
      <c r="F20" s="165">
        <v>0</v>
      </c>
      <c r="G20" s="165">
        <v>0</v>
      </c>
      <c r="H20" s="298">
        <v>0</v>
      </c>
      <c r="I20" s="298">
        <v>0</v>
      </c>
    </row>
    <row r="21" spans="3:9" ht="12.75" customHeight="1">
      <c r="C21" s="47"/>
      <c r="D21" s="46" t="str">
        <f>$D$13</f>
        <v>Jahr 2017</v>
      </c>
      <c r="E21" s="169">
        <f t="shared" si="0"/>
        <v>0</v>
      </c>
      <c r="F21" s="169">
        <v>0</v>
      </c>
      <c r="G21" s="169">
        <v>0</v>
      </c>
      <c r="H21" s="298">
        <v>0</v>
      </c>
      <c r="I21" s="298">
        <v>0</v>
      </c>
    </row>
    <row r="22" spans="2:9" ht="12.75" customHeight="1">
      <c r="B22" s="63" t="s">
        <v>314</v>
      </c>
      <c r="C22" s="62" t="s">
        <v>315</v>
      </c>
      <c r="D22" s="39" t="str">
        <f>$D$12</f>
        <v>Jahr 2018</v>
      </c>
      <c r="E22" s="165">
        <f t="shared" si="0"/>
        <v>0</v>
      </c>
      <c r="F22" s="165">
        <v>0</v>
      </c>
      <c r="G22" s="165">
        <v>0</v>
      </c>
      <c r="H22" s="298">
        <v>0</v>
      </c>
      <c r="I22" s="298">
        <v>0</v>
      </c>
    </row>
    <row r="23" spans="3:9" ht="12.75" customHeight="1">
      <c r="C23" s="47"/>
      <c r="D23" s="46" t="str">
        <f>$D$13</f>
        <v>Jahr 2017</v>
      </c>
      <c r="E23" s="169">
        <f t="shared" si="0"/>
        <v>0</v>
      </c>
      <c r="F23" s="169">
        <v>0</v>
      </c>
      <c r="G23" s="169">
        <v>0</v>
      </c>
      <c r="H23" s="298">
        <v>0</v>
      </c>
      <c r="I23" s="298">
        <v>0</v>
      </c>
    </row>
    <row r="24" spans="2:9" ht="12.75" customHeight="1">
      <c r="B24" s="63" t="s">
        <v>316</v>
      </c>
      <c r="C24" s="62" t="s">
        <v>317</v>
      </c>
      <c r="D24" s="39" t="str">
        <f>$D$12</f>
        <v>Jahr 2018</v>
      </c>
      <c r="E24" s="165">
        <f t="shared" si="0"/>
        <v>0</v>
      </c>
      <c r="F24" s="165">
        <v>0</v>
      </c>
      <c r="G24" s="165">
        <v>0</v>
      </c>
      <c r="H24" s="298">
        <v>0</v>
      </c>
      <c r="I24" s="298">
        <v>0</v>
      </c>
    </row>
    <row r="25" spans="3:9" ht="12.75" customHeight="1">
      <c r="C25" s="47"/>
      <c r="D25" s="46" t="str">
        <f>$D$13</f>
        <v>Jahr 2017</v>
      </c>
      <c r="E25" s="169">
        <f t="shared" si="0"/>
        <v>0</v>
      </c>
      <c r="F25" s="169">
        <v>0</v>
      </c>
      <c r="G25" s="169">
        <v>0</v>
      </c>
      <c r="H25" s="298">
        <v>0</v>
      </c>
      <c r="I25" s="298">
        <v>0</v>
      </c>
    </row>
    <row r="26" spans="2:9" ht="12.75" customHeight="1">
      <c r="B26" s="63" t="s">
        <v>318</v>
      </c>
      <c r="C26" s="62" t="s">
        <v>319</v>
      </c>
      <c r="D26" s="39" t="str">
        <f>$D$12</f>
        <v>Jahr 2018</v>
      </c>
      <c r="E26" s="165">
        <f t="shared" si="0"/>
        <v>0</v>
      </c>
      <c r="F26" s="165">
        <v>0</v>
      </c>
      <c r="G26" s="165">
        <v>0</v>
      </c>
      <c r="H26" s="298">
        <v>0</v>
      </c>
      <c r="I26" s="298">
        <v>0</v>
      </c>
    </row>
    <row r="27" spans="3:9" ht="12.75" customHeight="1">
      <c r="C27" s="47"/>
      <c r="D27" s="46" t="str">
        <f>$D$13</f>
        <v>Jahr 2017</v>
      </c>
      <c r="E27" s="169">
        <f t="shared" si="0"/>
        <v>0</v>
      </c>
      <c r="F27" s="169">
        <v>0</v>
      </c>
      <c r="G27" s="169">
        <v>0</v>
      </c>
      <c r="H27" s="298">
        <v>0</v>
      </c>
      <c r="I27" s="298">
        <v>0</v>
      </c>
    </row>
    <row r="28" spans="2:9" ht="12.75" customHeight="1">
      <c r="B28" s="63" t="s">
        <v>320</v>
      </c>
      <c r="C28" s="62" t="s">
        <v>321</v>
      </c>
      <c r="D28" s="39" t="str">
        <f>$D$12</f>
        <v>Jahr 2018</v>
      </c>
      <c r="E28" s="165">
        <f t="shared" si="0"/>
        <v>0</v>
      </c>
      <c r="F28" s="165">
        <v>0</v>
      </c>
      <c r="G28" s="165">
        <v>0</v>
      </c>
      <c r="H28" s="298">
        <v>0</v>
      </c>
      <c r="I28" s="298">
        <v>0</v>
      </c>
    </row>
    <row r="29" spans="3:9" ht="12.75" customHeight="1">
      <c r="C29" s="47"/>
      <c r="D29" s="46" t="str">
        <f>$D$13</f>
        <v>Jahr 2017</v>
      </c>
      <c r="E29" s="169">
        <f t="shared" si="0"/>
        <v>0</v>
      </c>
      <c r="F29" s="169">
        <v>0</v>
      </c>
      <c r="G29" s="169">
        <v>0</v>
      </c>
      <c r="H29" s="298">
        <v>0</v>
      </c>
      <c r="I29" s="298">
        <v>0</v>
      </c>
    </row>
    <row r="30" spans="2:9" ht="12.75" customHeight="1">
      <c r="B30" s="63" t="s">
        <v>322</v>
      </c>
      <c r="C30" s="62" t="s">
        <v>323</v>
      </c>
      <c r="D30" s="39" t="str">
        <f>$D$12</f>
        <v>Jahr 2018</v>
      </c>
      <c r="E30" s="165">
        <f t="shared" si="0"/>
        <v>0</v>
      </c>
      <c r="F30" s="165">
        <v>0</v>
      </c>
      <c r="G30" s="165">
        <v>0</v>
      </c>
      <c r="H30" s="298">
        <v>0</v>
      </c>
      <c r="I30" s="298">
        <v>0</v>
      </c>
    </row>
    <row r="31" spans="3:9" ht="12.75" customHeight="1">
      <c r="C31" s="47"/>
      <c r="D31" s="46" t="str">
        <f>$D$13</f>
        <v>Jahr 2017</v>
      </c>
      <c r="E31" s="169">
        <f t="shared" si="0"/>
        <v>0</v>
      </c>
      <c r="F31" s="169">
        <v>0</v>
      </c>
      <c r="G31" s="169">
        <v>0</v>
      </c>
      <c r="H31" s="298">
        <v>0</v>
      </c>
      <c r="I31" s="298">
        <v>0</v>
      </c>
    </row>
    <row r="32" spans="2:9" ht="12.75" customHeight="1">
      <c r="B32" s="63" t="s">
        <v>324</v>
      </c>
      <c r="C32" s="62" t="s">
        <v>325</v>
      </c>
      <c r="D32" s="39" t="str">
        <f>$D$12</f>
        <v>Jahr 2018</v>
      </c>
      <c r="E32" s="165">
        <f t="shared" si="0"/>
        <v>0</v>
      </c>
      <c r="F32" s="165">
        <v>0</v>
      </c>
      <c r="G32" s="165">
        <v>0</v>
      </c>
      <c r="H32" s="298">
        <v>0</v>
      </c>
      <c r="I32" s="298">
        <v>0</v>
      </c>
    </row>
    <row r="33" spans="3:9" ht="12.75" customHeight="1">
      <c r="C33" s="47"/>
      <c r="D33" s="46" t="str">
        <f>$D$13</f>
        <v>Jahr 2017</v>
      </c>
      <c r="E33" s="169">
        <f t="shared" si="0"/>
        <v>0</v>
      </c>
      <c r="F33" s="169">
        <v>0</v>
      </c>
      <c r="G33" s="169">
        <v>0</v>
      </c>
      <c r="H33" s="298">
        <v>0</v>
      </c>
      <c r="I33" s="298">
        <v>0</v>
      </c>
    </row>
    <row r="34" spans="2:9" ht="12.75" customHeight="1">
      <c r="B34" s="63" t="s">
        <v>326</v>
      </c>
      <c r="C34" s="62" t="s">
        <v>327</v>
      </c>
      <c r="D34" s="39" t="str">
        <f>$D$12</f>
        <v>Jahr 2018</v>
      </c>
      <c r="E34" s="165">
        <f t="shared" si="0"/>
        <v>0</v>
      </c>
      <c r="F34" s="165">
        <v>0</v>
      </c>
      <c r="G34" s="165">
        <v>0</v>
      </c>
      <c r="H34" s="298">
        <v>0</v>
      </c>
      <c r="I34" s="298">
        <v>0</v>
      </c>
    </row>
    <row r="35" spans="3:9" ht="12.75" customHeight="1">
      <c r="C35" s="47"/>
      <c r="D35" s="46" t="str">
        <f>$D$13</f>
        <v>Jahr 2017</v>
      </c>
      <c r="E35" s="169">
        <f t="shared" si="0"/>
        <v>0</v>
      </c>
      <c r="F35" s="169">
        <v>0</v>
      </c>
      <c r="G35" s="169">
        <v>0</v>
      </c>
      <c r="H35" s="298">
        <v>0</v>
      </c>
      <c r="I35" s="298">
        <v>0</v>
      </c>
    </row>
    <row r="36" spans="2:9" ht="12.75" customHeight="1">
      <c r="B36" s="63" t="s">
        <v>328</v>
      </c>
      <c r="C36" s="62" t="s">
        <v>329</v>
      </c>
      <c r="D36" s="39" t="str">
        <f>$D$12</f>
        <v>Jahr 2018</v>
      </c>
      <c r="E36" s="165">
        <f t="shared" si="0"/>
        <v>0</v>
      </c>
      <c r="F36" s="165">
        <v>0</v>
      </c>
      <c r="G36" s="165">
        <v>0</v>
      </c>
      <c r="H36" s="298">
        <v>0</v>
      </c>
      <c r="I36" s="298">
        <v>0</v>
      </c>
    </row>
    <row r="37" spans="3:9" ht="12.75" customHeight="1">
      <c r="C37" s="47"/>
      <c r="D37" s="46" t="str">
        <f>$D$13</f>
        <v>Jahr 2017</v>
      </c>
      <c r="E37" s="169">
        <f t="shared" si="0"/>
        <v>0</v>
      </c>
      <c r="F37" s="169">
        <v>0</v>
      </c>
      <c r="G37" s="169">
        <v>0</v>
      </c>
      <c r="H37" s="298">
        <v>0</v>
      </c>
      <c r="I37" s="298">
        <v>0</v>
      </c>
    </row>
    <row r="38" spans="2:9" ht="12.75" customHeight="1">
      <c r="B38" s="63" t="s">
        <v>330</v>
      </c>
      <c r="C38" s="62" t="s">
        <v>331</v>
      </c>
      <c r="D38" s="39" t="str">
        <f>$D$12</f>
        <v>Jahr 2018</v>
      </c>
      <c r="E38" s="165">
        <f t="shared" si="0"/>
        <v>0</v>
      </c>
      <c r="F38" s="165">
        <v>0</v>
      </c>
      <c r="G38" s="165">
        <v>0</v>
      </c>
      <c r="H38" s="298">
        <v>0</v>
      </c>
      <c r="I38" s="298">
        <v>0</v>
      </c>
    </row>
    <row r="39" spans="3:9" ht="12.75" customHeight="1">
      <c r="C39" s="47"/>
      <c r="D39" s="46" t="str">
        <f>$D$13</f>
        <v>Jahr 2017</v>
      </c>
      <c r="E39" s="169">
        <f t="shared" si="0"/>
        <v>0</v>
      </c>
      <c r="F39" s="169">
        <v>0</v>
      </c>
      <c r="G39" s="169">
        <v>0</v>
      </c>
      <c r="H39" s="298">
        <v>0</v>
      </c>
      <c r="I39" s="298">
        <v>0</v>
      </c>
    </row>
    <row r="40" spans="2:9" ht="12.75" customHeight="1">
      <c r="B40" s="63" t="s">
        <v>332</v>
      </c>
      <c r="C40" s="62" t="s">
        <v>333</v>
      </c>
      <c r="D40" s="39" t="str">
        <f>$D$12</f>
        <v>Jahr 2018</v>
      </c>
      <c r="E40" s="165">
        <f t="shared" si="0"/>
        <v>0</v>
      </c>
      <c r="F40" s="165">
        <v>0</v>
      </c>
      <c r="G40" s="165">
        <v>0</v>
      </c>
      <c r="H40" s="298">
        <v>0</v>
      </c>
      <c r="I40" s="298">
        <v>0</v>
      </c>
    </row>
    <row r="41" spans="3:9" ht="12.75" customHeight="1">
      <c r="C41" s="47"/>
      <c r="D41" s="46" t="str">
        <f>$D$13</f>
        <v>Jahr 2017</v>
      </c>
      <c r="E41" s="169">
        <f t="shared" si="0"/>
        <v>0</v>
      </c>
      <c r="F41" s="169">
        <v>0</v>
      </c>
      <c r="G41" s="169">
        <v>0</v>
      </c>
      <c r="H41" s="298">
        <v>0</v>
      </c>
      <c r="I41" s="298">
        <v>0</v>
      </c>
    </row>
    <row r="42" spans="2:9" ht="12.75" customHeight="1">
      <c r="B42" s="63" t="s">
        <v>334</v>
      </c>
      <c r="C42" s="62" t="s">
        <v>335</v>
      </c>
      <c r="D42" s="39" t="str">
        <f>$D$12</f>
        <v>Jahr 2018</v>
      </c>
      <c r="E42" s="165">
        <f t="shared" si="0"/>
        <v>0</v>
      </c>
      <c r="F42" s="165">
        <v>0</v>
      </c>
      <c r="G42" s="165">
        <v>0</v>
      </c>
      <c r="H42" s="298">
        <v>0</v>
      </c>
      <c r="I42" s="298">
        <v>0</v>
      </c>
    </row>
    <row r="43" spans="3:9" ht="12.75" customHeight="1">
      <c r="C43" s="47"/>
      <c r="D43" s="46" t="str">
        <f>$D$13</f>
        <v>Jahr 2017</v>
      </c>
      <c r="E43" s="169">
        <f t="shared" si="0"/>
        <v>0</v>
      </c>
      <c r="F43" s="169">
        <v>0</v>
      </c>
      <c r="G43" s="169">
        <v>0</v>
      </c>
      <c r="H43" s="298">
        <v>0</v>
      </c>
      <c r="I43" s="298">
        <v>0</v>
      </c>
    </row>
    <row r="44" spans="2:9" ht="12.75" customHeight="1">
      <c r="B44" s="63" t="s">
        <v>336</v>
      </c>
      <c r="C44" s="62" t="s">
        <v>337</v>
      </c>
      <c r="D44" s="39" t="str">
        <f>$D$12</f>
        <v>Jahr 2018</v>
      </c>
      <c r="E44" s="165">
        <f t="shared" si="0"/>
        <v>0</v>
      </c>
      <c r="F44" s="165">
        <v>0</v>
      </c>
      <c r="G44" s="165">
        <v>0</v>
      </c>
      <c r="H44" s="298">
        <v>0</v>
      </c>
      <c r="I44" s="298">
        <v>0</v>
      </c>
    </row>
    <row r="45" spans="3:9" ht="12.75" customHeight="1">
      <c r="C45" s="47"/>
      <c r="D45" s="46" t="str">
        <f>$D$13</f>
        <v>Jahr 2017</v>
      </c>
      <c r="E45" s="169">
        <f t="shared" si="0"/>
        <v>0</v>
      </c>
      <c r="F45" s="169">
        <v>0</v>
      </c>
      <c r="G45" s="169">
        <v>0</v>
      </c>
      <c r="H45" s="298">
        <v>0</v>
      </c>
      <c r="I45" s="298">
        <v>0</v>
      </c>
    </row>
    <row r="46" spans="2:9" ht="12.75" customHeight="1">
      <c r="B46" s="63" t="s">
        <v>338</v>
      </c>
      <c r="C46" s="62" t="s">
        <v>339</v>
      </c>
      <c r="D46" s="39" t="str">
        <f>$D$12</f>
        <v>Jahr 2018</v>
      </c>
      <c r="E46" s="165">
        <f t="shared" si="0"/>
        <v>0</v>
      </c>
      <c r="F46" s="165">
        <v>0</v>
      </c>
      <c r="G46" s="165">
        <v>0</v>
      </c>
      <c r="H46" s="298">
        <v>0</v>
      </c>
      <c r="I46" s="298">
        <v>0</v>
      </c>
    </row>
    <row r="47" spans="3:9" ht="12.75" customHeight="1">
      <c r="C47" s="47"/>
      <c r="D47" s="46" t="str">
        <f>$D$13</f>
        <v>Jahr 2017</v>
      </c>
      <c r="E47" s="169">
        <f t="shared" si="0"/>
        <v>0</v>
      </c>
      <c r="F47" s="169">
        <v>0</v>
      </c>
      <c r="G47" s="169">
        <v>0</v>
      </c>
      <c r="H47" s="298">
        <v>0</v>
      </c>
      <c r="I47" s="298">
        <v>0</v>
      </c>
    </row>
    <row r="48" spans="2:9" ht="12.75" customHeight="1">
      <c r="B48" s="63" t="s">
        <v>340</v>
      </c>
      <c r="C48" s="62" t="s">
        <v>341</v>
      </c>
      <c r="D48" s="39" t="str">
        <f>$D$12</f>
        <v>Jahr 2018</v>
      </c>
      <c r="E48" s="165">
        <f t="shared" si="0"/>
        <v>0</v>
      </c>
      <c r="F48" s="165">
        <v>0</v>
      </c>
      <c r="G48" s="165">
        <v>0</v>
      </c>
      <c r="H48" s="298">
        <v>0</v>
      </c>
      <c r="I48" s="298">
        <v>0</v>
      </c>
    </row>
    <row r="49" spans="3:9" ht="12.75" customHeight="1">
      <c r="C49" s="47"/>
      <c r="D49" s="46" t="str">
        <f>$D$13</f>
        <v>Jahr 2017</v>
      </c>
      <c r="E49" s="169">
        <f t="shared" si="0"/>
        <v>0</v>
      </c>
      <c r="F49" s="169">
        <v>0</v>
      </c>
      <c r="G49" s="169">
        <v>0</v>
      </c>
      <c r="H49" s="298">
        <v>0</v>
      </c>
      <c r="I49" s="298">
        <v>0</v>
      </c>
    </row>
    <row r="50" spans="2:9" ht="12.75" customHeight="1">
      <c r="B50" s="63" t="s">
        <v>342</v>
      </c>
      <c r="C50" s="62" t="s">
        <v>343</v>
      </c>
      <c r="D50" s="39" t="str">
        <f>$D$12</f>
        <v>Jahr 2018</v>
      </c>
      <c r="E50" s="165">
        <f t="shared" si="0"/>
        <v>0</v>
      </c>
      <c r="F50" s="165">
        <v>0</v>
      </c>
      <c r="G50" s="165">
        <v>0</v>
      </c>
      <c r="H50" s="298">
        <v>0</v>
      </c>
      <c r="I50" s="298">
        <v>0</v>
      </c>
    </row>
    <row r="51" spans="3:9" ht="12.75" customHeight="1">
      <c r="C51" s="47"/>
      <c r="D51" s="46" t="str">
        <f>$D$13</f>
        <v>Jahr 2017</v>
      </c>
      <c r="E51" s="169">
        <f t="shared" si="0"/>
        <v>0</v>
      </c>
      <c r="F51" s="169">
        <v>0</v>
      </c>
      <c r="G51" s="169">
        <v>0</v>
      </c>
      <c r="H51" s="298">
        <v>0</v>
      </c>
      <c r="I51" s="298">
        <v>0</v>
      </c>
    </row>
    <row r="52" spans="2:9" ht="12.75" customHeight="1">
      <c r="B52" s="63" t="s">
        <v>344</v>
      </c>
      <c r="C52" s="62" t="s">
        <v>345</v>
      </c>
      <c r="D52" s="39" t="str">
        <f>$D$12</f>
        <v>Jahr 2018</v>
      </c>
      <c r="E52" s="165">
        <f t="shared" si="0"/>
        <v>0</v>
      </c>
      <c r="F52" s="165">
        <v>0</v>
      </c>
      <c r="G52" s="165">
        <v>0</v>
      </c>
      <c r="H52" s="298">
        <v>0</v>
      </c>
      <c r="I52" s="298">
        <v>0</v>
      </c>
    </row>
    <row r="53" spans="3:9" ht="12.75" customHeight="1">
      <c r="C53" s="47"/>
      <c r="D53" s="46" t="str">
        <f>$D$13</f>
        <v>Jahr 2017</v>
      </c>
      <c r="E53" s="169">
        <f t="shared" si="0"/>
        <v>0</v>
      </c>
      <c r="F53" s="169">
        <v>0</v>
      </c>
      <c r="G53" s="169">
        <v>0</v>
      </c>
      <c r="H53" s="298">
        <v>0</v>
      </c>
      <c r="I53" s="298">
        <v>0</v>
      </c>
    </row>
    <row r="54" spans="2:9" ht="12.75" customHeight="1">
      <c r="B54" s="63" t="s">
        <v>93</v>
      </c>
      <c r="C54" s="62" t="s">
        <v>5</v>
      </c>
      <c r="D54" s="39" t="str">
        <f>$D$12</f>
        <v>Jahr 2018</v>
      </c>
      <c r="E54" s="165">
        <f t="shared" si="0"/>
        <v>0</v>
      </c>
      <c r="F54" s="165">
        <v>0</v>
      </c>
      <c r="G54" s="165">
        <v>0</v>
      </c>
      <c r="H54" s="298">
        <v>0</v>
      </c>
      <c r="I54" s="298">
        <v>0</v>
      </c>
    </row>
    <row r="55" spans="3:9" ht="12.75" customHeight="1">
      <c r="C55" s="47"/>
      <c r="D55" s="46" t="str">
        <f>$D$13</f>
        <v>Jahr 2017</v>
      </c>
      <c r="E55" s="169">
        <f t="shared" si="0"/>
        <v>0</v>
      </c>
      <c r="F55" s="169">
        <v>0</v>
      </c>
      <c r="G55" s="169">
        <v>0</v>
      </c>
      <c r="H55" s="298">
        <v>0</v>
      </c>
      <c r="I55" s="298">
        <v>0</v>
      </c>
    </row>
    <row r="56" spans="2:9" ht="12.75" customHeight="1">
      <c r="B56" s="63" t="s">
        <v>346</v>
      </c>
      <c r="C56" s="62" t="s">
        <v>347</v>
      </c>
      <c r="D56" s="39" t="str">
        <f>$D$12</f>
        <v>Jahr 2018</v>
      </c>
      <c r="E56" s="165">
        <f t="shared" si="0"/>
        <v>0</v>
      </c>
      <c r="F56" s="165">
        <v>0</v>
      </c>
      <c r="G56" s="165">
        <v>0</v>
      </c>
      <c r="H56" s="298">
        <v>0</v>
      </c>
      <c r="I56" s="298">
        <v>0</v>
      </c>
    </row>
    <row r="57" spans="3:9" ht="12.75" customHeight="1">
      <c r="C57" s="47"/>
      <c r="D57" s="46" t="str">
        <f>$D$13</f>
        <v>Jahr 2017</v>
      </c>
      <c r="E57" s="169">
        <f t="shared" si="0"/>
        <v>0</v>
      </c>
      <c r="F57" s="169">
        <v>0</v>
      </c>
      <c r="G57" s="169">
        <v>0</v>
      </c>
      <c r="H57" s="298">
        <v>0</v>
      </c>
      <c r="I57" s="298">
        <v>0</v>
      </c>
    </row>
    <row r="58" spans="2:9" ht="12.75" customHeight="1">
      <c r="B58" s="63" t="s">
        <v>348</v>
      </c>
      <c r="C58" s="62" t="s">
        <v>349</v>
      </c>
      <c r="D58" s="39" t="str">
        <f>$D$12</f>
        <v>Jahr 2018</v>
      </c>
      <c r="E58" s="165">
        <f t="shared" si="0"/>
        <v>0</v>
      </c>
      <c r="F58" s="165">
        <v>0</v>
      </c>
      <c r="G58" s="165">
        <v>0</v>
      </c>
      <c r="H58" s="298">
        <v>0</v>
      </c>
      <c r="I58" s="298">
        <v>0</v>
      </c>
    </row>
    <row r="59" spans="3:9" ht="12.75" customHeight="1">
      <c r="C59" s="47"/>
      <c r="D59" s="46" t="str">
        <f>$D$13</f>
        <v>Jahr 2017</v>
      </c>
      <c r="E59" s="169">
        <f t="shared" si="0"/>
        <v>0</v>
      </c>
      <c r="F59" s="169">
        <v>0</v>
      </c>
      <c r="G59" s="169">
        <v>0</v>
      </c>
      <c r="H59" s="298">
        <v>0</v>
      </c>
      <c r="I59" s="298">
        <v>0</v>
      </c>
    </row>
    <row r="60" spans="2:9" ht="12.75" customHeight="1">
      <c r="B60" s="63" t="s">
        <v>350</v>
      </c>
      <c r="C60" s="62" t="s">
        <v>351</v>
      </c>
      <c r="D60" s="39" t="str">
        <f>$D$12</f>
        <v>Jahr 2018</v>
      </c>
      <c r="E60" s="165">
        <f t="shared" si="0"/>
        <v>0</v>
      </c>
      <c r="F60" s="165">
        <v>0</v>
      </c>
      <c r="G60" s="165">
        <v>0</v>
      </c>
      <c r="H60" s="298">
        <v>0</v>
      </c>
      <c r="I60" s="298">
        <v>0</v>
      </c>
    </row>
    <row r="61" spans="3:9" ht="12.75" customHeight="1">
      <c r="C61" s="47"/>
      <c r="D61" s="46" t="str">
        <f>$D$13</f>
        <v>Jahr 2017</v>
      </c>
      <c r="E61" s="169">
        <f t="shared" si="0"/>
        <v>0</v>
      </c>
      <c r="F61" s="169">
        <v>0</v>
      </c>
      <c r="G61" s="169">
        <v>0</v>
      </c>
      <c r="H61" s="298">
        <v>0</v>
      </c>
      <c r="I61" s="298">
        <v>0</v>
      </c>
    </row>
    <row r="62" spans="2:9" ht="12.75" customHeight="1">
      <c r="B62" s="63" t="s">
        <v>352</v>
      </c>
      <c r="C62" s="62" t="s">
        <v>353</v>
      </c>
      <c r="D62" s="39" t="str">
        <f>$D$12</f>
        <v>Jahr 2018</v>
      </c>
      <c r="E62" s="165">
        <f t="shared" si="0"/>
        <v>0</v>
      </c>
      <c r="F62" s="165">
        <v>0</v>
      </c>
      <c r="G62" s="165">
        <v>0</v>
      </c>
      <c r="H62" s="298">
        <v>0</v>
      </c>
      <c r="I62" s="298">
        <v>0</v>
      </c>
    </row>
    <row r="63" spans="3:9" ht="12.75" customHeight="1">
      <c r="C63" s="47"/>
      <c r="D63" s="46" t="str">
        <f>$D$13</f>
        <v>Jahr 2017</v>
      </c>
      <c r="E63" s="169">
        <f t="shared" si="0"/>
        <v>0</v>
      </c>
      <c r="F63" s="169">
        <v>0</v>
      </c>
      <c r="G63" s="169">
        <v>0</v>
      </c>
      <c r="H63" s="298">
        <v>0</v>
      </c>
      <c r="I63" s="298">
        <v>0</v>
      </c>
    </row>
    <row r="64" spans="2:9" ht="12.75" customHeight="1">
      <c r="B64" s="63" t="s">
        <v>354</v>
      </c>
      <c r="C64" s="62" t="s">
        <v>355</v>
      </c>
      <c r="D64" s="39" t="str">
        <f>$D$12</f>
        <v>Jahr 2018</v>
      </c>
      <c r="E64" s="165">
        <f t="shared" si="0"/>
        <v>0</v>
      </c>
      <c r="F64" s="165">
        <v>0</v>
      </c>
      <c r="G64" s="165">
        <v>0</v>
      </c>
      <c r="H64" s="298">
        <v>0</v>
      </c>
      <c r="I64" s="298">
        <v>0</v>
      </c>
    </row>
    <row r="65" spans="3:9" ht="12.75" customHeight="1">
      <c r="C65" s="47"/>
      <c r="D65" s="46" t="str">
        <f>$D$13</f>
        <v>Jahr 2017</v>
      </c>
      <c r="E65" s="169">
        <f t="shared" si="0"/>
        <v>0</v>
      </c>
      <c r="F65" s="169">
        <v>0</v>
      </c>
      <c r="G65" s="169">
        <v>0</v>
      </c>
      <c r="H65" s="298">
        <v>0</v>
      </c>
      <c r="I65" s="298">
        <v>0</v>
      </c>
    </row>
    <row r="66" spans="2:9" ht="12.75" customHeight="1">
      <c r="B66" s="63" t="s">
        <v>356</v>
      </c>
      <c r="C66" s="62" t="s">
        <v>357</v>
      </c>
      <c r="D66" s="39" t="str">
        <f>$D$12</f>
        <v>Jahr 2018</v>
      </c>
      <c r="E66" s="165">
        <f t="shared" si="0"/>
        <v>0</v>
      </c>
      <c r="F66" s="165">
        <v>0</v>
      </c>
      <c r="G66" s="165">
        <v>0</v>
      </c>
      <c r="H66" s="298">
        <v>0</v>
      </c>
      <c r="I66" s="298">
        <v>0</v>
      </c>
    </row>
    <row r="67" spans="3:9" ht="12.75" customHeight="1">
      <c r="C67" s="47"/>
      <c r="D67" s="46" t="str">
        <f>$D$13</f>
        <v>Jahr 2017</v>
      </c>
      <c r="E67" s="169">
        <f t="shared" si="0"/>
        <v>0</v>
      </c>
      <c r="F67" s="169">
        <v>0</v>
      </c>
      <c r="G67" s="169">
        <v>0</v>
      </c>
      <c r="H67" s="298">
        <v>0</v>
      </c>
      <c r="I67" s="298">
        <v>0</v>
      </c>
    </row>
    <row r="68" spans="2:9" ht="12.75" customHeight="1">
      <c r="B68" s="63" t="s">
        <v>358</v>
      </c>
      <c r="C68" s="62" t="s">
        <v>359</v>
      </c>
      <c r="D68" s="39" t="str">
        <f>$D$12</f>
        <v>Jahr 2018</v>
      </c>
      <c r="E68" s="165">
        <f t="shared" si="0"/>
        <v>0</v>
      </c>
      <c r="F68" s="165">
        <v>0</v>
      </c>
      <c r="G68" s="165">
        <v>0</v>
      </c>
      <c r="H68" s="298">
        <v>0</v>
      </c>
      <c r="I68" s="298">
        <v>0</v>
      </c>
    </row>
    <row r="69" spans="3:9" ht="12.75" customHeight="1">
      <c r="C69" s="47"/>
      <c r="D69" s="46" t="str">
        <f>$D$13</f>
        <v>Jahr 2017</v>
      </c>
      <c r="E69" s="169">
        <f t="shared" si="0"/>
        <v>0</v>
      </c>
      <c r="F69" s="169">
        <v>0</v>
      </c>
      <c r="G69" s="169">
        <v>0</v>
      </c>
      <c r="H69" s="298">
        <v>0</v>
      </c>
      <c r="I69" s="298">
        <v>0</v>
      </c>
    </row>
    <row r="70" spans="2:9" ht="12.75" customHeight="1">
      <c r="B70" s="63" t="s">
        <v>360</v>
      </c>
      <c r="C70" s="62" t="s">
        <v>361</v>
      </c>
      <c r="D70" s="39" t="str">
        <f>$D$12</f>
        <v>Jahr 2018</v>
      </c>
      <c r="E70" s="165">
        <f t="shared" si="0"/>
        <v>0</v>
      </c>
      <c r="F70" s="165">
        <v>0</v>
      </c>
      <c r="G70" s="165">
        <v>0</v>
      </c>
      <c r="H70" s="298">
        <v>0</v>
      </c>
      <c r="I70" s="298">
        <v>0</v>
      </c>
    </row>
    <row r="71" spans="3:9" ht="12.75" customHeight="1">
      <c r="C71" s="47"/>
      <c r="D71" s="46" t="str">
        <f>$D$13</f>
        <v>Jahr 2017</v>
      </c>
      <c r="E71" s="169">
        <f t="shared" si="0"/>
        <v>0</v>
      </c>
      <c r="F71" s="169">
        <v>0</v>
      </c>
      <c r="G71" s="169">
        <v>0</v>
      </c>
      <c r="H71" s="298">
        <v>0</v>
      </c>
      <c r="I71" s="298">
        <v>0</v>
      </c>
    </row>
    <row r="72" spans="2:9" ht="12.75" customHeight="1">
      <c r="B72" s="63" t="s">
        <v>362</v>
      </c>
      <c r="C72" s="62" t="s">
        <v>363</v>
      </c>
      <c r="D72" s="39" t="str">
        <f>$D$12</f>
        <v>Jahr 2018</v>
      </c>
      <c r="E72" s="165">
        <f t="shared" si="0"/>
        <v>0</v>
      </c>
      <c r="F72" s="165">
        <v>0</v>
      </c>
      <c r="G72" s="165">
        <v>0</v>
      </c>
      <c r="H72" s="298">
        <v>0</v>
      </c>
      <c r="I72" s="298">
        <v>0</v>
      </c>
    </row>
    <row r="73" spans="3:9" ht="12.75" customHeight="1">
      <c r="C73" s="47"/>
      <c r="D73" s="46" t="str">
        <f>$D$13</f>
        <v>Jahr 2017</v>
      </c>
      <c r="E73" s="169">
        <f t="shared" si="0"/>
        <v>0</v>
      </c>
      <c r="F73" s="169">
        <v>0</v>
      </c>
      <c r="G73" s="169">
        <v>0</v>
      </c>
      <c r="H73" s="298">
        <v>0</v>
      </c>
      <c r="I73" s="298">
        <v>0</v>
      </c>
    </row>
    <row r="74" spans="2:9" ht="12.75" customHeight="1">
      <c r="B74" s="63" t="s">
        <v>99</v>
      </c>
      <c r="C74" s="62" t="s">
        <v>6</v>
      </c>
      <c r="D74" s="39" t="str">
        <f>$D$12</f>
        <v>Jahr 2018</v>
      </c>
      <c r="E74" s="165">
        <f t="shared" si="0"/>
        <v>0</v>
      </c>
      <c r="F74" s="165">
        <v>0</v>
      </c>
      <c r="G74" s="165">
        <v>0</v>
      </c>
      <c r="H74" s="298">
        <v>0</v>
      </c>
      <c r="I74" s="298">
        <v>0</v>
      </c>
    </row>
    <row r="75" spans="3:9" ht="12.75" customHeight="1">
      <c r="C75" s="47"/>
      <c r="D75" s="46" t="str">
        <f>$D$13</f>
        <v>Jahr 2017</v>
      </c>
      <c r="E75" s="169">
        <f t="shared" si="0"/>
        <v>0</v>
      </c>
      <c r="F75" s="169">
        <v>0</v>
      </c>
      <c r="G75" s="169">
        <v>0</v>
      </c>
      <c r="H75" s="298">
        <v>0</v>
      </c>
      <c r="I75" s="298">
        <v>0</v>
      </c>
    </row>
    <row r="76" spans="2:9" ht="12.75" customHeight="1">
      <c r="B76" s="63" t="s">
        <v>364</v>
      </c>
      <c r="C76" s="62" t="s">
        <v>365</v>
      </c>
      <c r="D76" s="39" t="str">
        <f>$D$12</f>
        <v>Jahr 2018</v>
      </c>
      <c r="E76" s="165">
        <f t="shared" si="0"/>
        <v>0</v>
      </c>
      <c r="F76" s="165">
        <v>0</v>
      </c>
      <c r="G76" s="165">
        <v>0</v>
      </c>
      <c r="H76" s="298">
        <v>0</v>
      </c>
      <c r="I76" s="298">
        <v>0</v>
      </c>
    </row>
    <row r="77" spans="3:9" ht="12.75" customHeight="1">
      <c r="C77" s="47"/>
      <c r="D77" s="46" t="str">
        <f>$D$13</f>
        <v>Jahr 2017</v>
      </c>
      <c r="E77" s="169">
        <f t="shared" si="0"/>
        <v>0</v>
      </c>
      <c r="F77" s="169">
        <v>0</v>
      </c>
      <c r="G77" s="169">
        <v>0</v>
      </c>
      <c r="H77" s="298">
        <v>0</v>
      </c>
      <c r="I77" s="298">
        <v>0</v>
      </c>
    </row>
    <row r="78" spans="2:9" ht="12.75" customHeight="1">
      <c r="B78" s="63" t="s">
        <v>366</v>
      </c>
      <c r="C78" s="62" t="s">
        <v>367</v>
      </c>
      <c r="D78" s="39" t="str">
        <f>$D$12</f>
        <v>Jahr 2018</v>
      </c>
      <c r="E78" s="165">
        <f t="shared" si="0"/>
        <v>0</v>
      </c>
      <c r="F78" s="165">
        <v>0</v>
      </c>
      <c r="G78" s="165">
        <v>0</v>
      </c>
      <c r="H78" s="298">
        <v>0</v>
      </c>
      <c r="I78" s="298">
        <v>0</v>
      </c>
    </row>
    <row r="79" spans="3:9" ht="12.75" customHeight="1">
      <c r="C79" s="47"/>
      <c r="D79" s="46" t="str">
        <f>$D$13</f>
        <v>Jahr 2017</v>
      </c>
      <c r="E79" s="169">
        <f t="shared" si="0"/>
        <v>0</v>
      </c>
      <c r="F79" s="169">
        <v>0</v>
      </c>
      <c r="G79" s="169">
        <v>0</v>
      </c>
      <c r="H79" s="298">
        <v>0</v>
      </c>
      <c r="I79" s="298">
        <v>0</v>
      </c>
    </row>
    <row r="80" spans="2:9" ht="12.75" customHeight="1">
      <c r="B80" s="63" t="s">
        <v>368</v>
      </c>
      <c r="C80" s="62" t="s">
        <v>369</v>
      </c>
      <c r="D80" s="39" t="str">
        <f>$D$12</f>
        <v>Jahr 2018</v>
      </c>
      <c r="E80" s="165">
        <f aca="true" t="shared" si="1" ref="E80:E143">SUM(F80:G80)</f>
        <v>0</v>
      </c>
      <c r="F80" s="165">
        <v>0</v>
      </c>
      <c r="G80" s="165">
        <v>0</v>
      </c>
      <c r="H80" s="298">
        <v>0</v>
      </c>
      <c r="I80" s="298">
        <v>0</v>
      </c>
    </row>
    <row r="81" spans="3:9" ht="12.75" customHeight="1">
      <c r="C81" s="47"/>
      <c r="D81" s="46" t="str">
        <f>$D$13</f>
        <v>Jahr 2017</v>
      </c>
      <c r="E81" s="169">
        <f t="shared" si="1"/>
        <v>0</v>
      </c>
      <c r="F81" s="169">
        <v>0</v>
      </c>
      <c r="G81" s="169">
        <v>0</v>
      </c>
      <c r="H81" s="298">
        <v>0</v>
      </c>
      <c r="I81" s="298">
        <v>0</v>
      </c>
    </row>
    <row r="82" spans="2:9" ht="12.75" customHeight="1">
      <c r="B82" s="63" t="s">
        <v>370</v>
      </c>
      <c r="C82" s="62" t="s">
        <v>371</v>
      </c>
      <c r="D82" s="39" t="str">
        <f>$D$12</f>
        <v>Jahr 2018</v>
      </c>
      <c r="E82" s="165">
        <f t="shared" si="1"/>
        <v>0</v>
      </c>
      <c r="F82" s="165">
        <v>0</v>
      </c>
      <c r="G82" s="165">
        <v>0</v>
      </c>
      <c r="H82" s="298">
        <v>0</v>
      </c>
      <c r="I82" s="298">
        <v>0</v>
      </c>
    </row>
    <row r="83" spans="3:9" ht="12.75" customHeight="1">
      <c r="C83" s="47"/>
      <c r="D83" s="46" t="str">
        <f>$D$13</f>
        <v>Jahr 2017</v>
      </c>
      <c r="E83" s="169">
        <f t="shared" si="1"/>
        <v>0</v>
      </c>
      <c r="F83" s="169">
        <v>0</v>
      </c>
      <c r="G83" s="169">
        <v>0</v>
      </c>
      <c r="H83" s="298">
        <v>0</v>
      </c>
      <c r="I83" s="298">
        <v>0</v>
      </c>
    </row>
    <row r="84" spans="2:9" ht="12.75" customHeight="1">
      <c r="B84" s="63" t="s">
        <v>372</v>
      </c>
      <c r="C84" s="62" t="s">
        <v>373</v>
      </c>
      <c r="D84" s="39" t="str">
        <f>$D$12</f>
        <v>Jahr 2018</v>
      </c>
      <c r="E84" s="165">
        <f t="shared" si="1"/>
        <v>0</v>
      </c>
      <c r="F84" s="165">
        <v>0</v>
      </c>
      <c r="G84" s="165">
        <v>0</v>
      </c>
      <c r="H84" s="298">
        <v>0</v>
      </c>
      <c r="I84" s="298">
        <v>0</v>
      </c>
    </row>
    <row r="85" spans="3:9" ht="12.75" customHeight="1">
      <c r="C85" s="47"/>
      <c r="D85" s="46" t="str">
        <f>$D$13</f>
        <v>Jahr 2017</v>
      </c>
      <c r="E85" s="169">
        <f t="shared" si="1"/>
        <v>0</v>
      </c>
      <c r="F85" s="169">
        <v>0</v>
      </c>
      <c r="G85" s="169">
        <v>0</v>
      </c>
      <c r="H85" s="298">
        <v>0</v>
      </c>
      <c r="I85" s="298">
        <v>0</v>
      </c>
    </row>
    <row r="86" spans="2:9" ht="12.75" customHeight="1">
      <c r="B86" s="63" t="s">
        <v>374</v>
      </c>
      <c r="C86" s="62" t="s">
        <v>375</v>
      </c>
      <c r="D86" s="39" t="str">
        <f>$D$12</f>
        <v>Jahr 2018</v>
      </c>
      <c r="E86" s="165">
        <f t="shared" si="1"/>
        <v>0</v>
      </c>
      <c r="F86" s="165">
        <v>0</v>
      </c>
      <c r="G86" s="165">
        <v>0</v>
      </c>
      <c r="H86" s="298">
        <v>0</v>
      </c>
      <c r="I86" s="298">
        <v>0</v>
      </c>
    </row>
    <row r="87" spans="3:9" ht="12.75" customHeight="1">
      <c r="C87" s="47"/>
      <c r="D87" s="46" t="str">
        <f>$D$13</f>
        <v>Jahr 2017</v>
      </c>
      <c r="E87" s="169">
        <f t="shared" si="1"/>
        <v>0</v>
      </c>
      <c r="F87" s="169">
        <v>0</v>
      </c>
      <c r="G87" s="169">
        <v>0</v>
      </c>
      <c r="H87" s="298">
        <v>0</v>
      </c>
      <c r="I87" s="298">
        <v>0</v>
      </c>
    </row>
    <row r="88" spans="2:9" ht="12.75" customHeight="1">
      <c r="B88" s="63" t="s">
        <v>100</v>
      </c>
      <c r="C88" s="62" t="s">
        <v>7</v>
      </c>
      <c r="D88" s="39" t="str">
        <f>$D$12</f>
        <v>Jahr 2018</v>
      </c>
      <c r="E88" s="165">
        <f t="shared" si="1"/>
        <v>0</v>
      </c>
      <c r="F88" s="165">
        <v>0</v>
      </c>
      <c r="G88" s="165">
        <v>0</v>
      </c>
      <c r="H88" s="298">
        <v>0</v>
      </c>
      <c r="I88" s="298">
        <v>0</v>
      </c>
    </row>
    <row r="89" spans="3:9" ht="12.75" customHeight="1">
      <c r="C89" s="47"/>
      <c r="D89" s="46" t="str">
        <f>$D$13</f>
        <v>Jahr 2017</v>
      </c>
      <c r="E89" s="169">
        <f t="shared" si="1"/>
        <v>0</v>
      </c>
      <c r="F89" s="169">
        <v>0</v>
      </c>
      <c r="G89" s="169">
        <v>0</v>
      </c>
      <c r="H89" s="298">
        <v>0</v>
      </c>
      <c r="I89" s="298">
        <v>0</v>
      </c>
    </row>
    <row r="90" spans="2:9" ht="12.75" customHeight="1">
      <c r="B90" s="63" t="s">
        <v>376</v>
      </c>
      <c r="C90" s="62" t="s">
        <v>377</v>
      </c>
      <c r="D90" s="39" t="str">
        <f>$D$12</f>
        <v>Jahr 2018</v>
      </c>
      <c r="E90" s="165">
        <f t="shared" si="1"/>
        <v>0</v>
      </c>
      <c r="F90" s="165">
        <v>0</v>
      </c>
      <c r="G90" s="165">
        <v>0</v>
      </c>
      <c r="H90" s="298">
        <v>0</v>
      </c>
      <c r="I90" s="298">
        <v>0</v>
      </c>
    </row>
    <row r="91" spans="3:9" ht="12.75" customHeight="1">
      <c r="C91" s="47"/>
      <c r="D91" s="46" t="str">
        <f>$D$13</f>
        <v>Jahr 2017</v>
      </c>
      <c r="E91" s="169">
        <f t="shared" si="1"/>
        <v>0</v>
      </c>
      <c r="F91" s="169">
        <v>0</v>
      </c>
      <c r="G91" s="169">
        <v>0</v>
      </c>
      <c r="H91" s="298">
        <v>0</v>
      </c>
      <c r="I91" s="298">
        <v>0</v>
      </c>
    </row>
    <row r="92" spans="2:9" ht="12.75" customHeight="1">
      <c r="B92" s="63" t="s">
        <v>378</v>
      </c>
      <c r="C92" s="62" t="s">
        <v>379</v>
      </c>
      <c r="D92" s="39" t="str">
        <f>$D$12</f>
        <v>Jahr 2018</v>
      </c>
      <c r="E92" s="165">
        <f t="shared" si="1"/>
        <v>0</v>
      </c>
      <c r="F92" s="165">
        <v>0</v>
      </c>
      <c r="G92" s="165">
        <v>0</v>
      </c>
      <c r="H92" s="298">
        <v>0</v>
      </c>
      <c r="I92" s="298">
        <v>0</v>
      </c>
    </row>
    <row r="93" spans="3:9" ht="12.75" customHeight="1">
      <c r="C93" s="47"/>
      <c r="D93" s="46" t="str">
        <f>$D$13</f>
        <v>Jahr 2017</v>
      </c>
      <c r="E93" s="169">
        <f t="shared" si="1"/>
        <v>0</v>
      </c>
      <c r="F93" s="169">
        <v>0</v>
      </c>
      <c r="G93" s="169">
        <v>0</v>
      </c>
      <c r="H93" s="298">
        <v>0</v>
      </c>
      <c r="I93" s="298">
        <v>0</v>
      </c>
    </row>
    <row r="94" spans="2:9" ht="12.75" customHeight="1">
      <c r="B94" s="63" t="s">
        <v>380</v>
      </c>
      <c r="C94" s="62" t="s">
        <v>381</v>
      </c>
      <c r="D94" s="39" t="str">
        <f>$D$12</f>
        <v>Jahr 2018</v>
      </c>
      <c r="E94" s="165">
        <f t="shared" si="1"/>
        <v>0</v>
      </c>
      <c r="F94" s="165">
        <v>0</v>
      </c>
      <c r="G94" s="165">
        <v>0</v>
      </c>
      <c r="H94" s="298">
        <v>0</v>
      </c>
      <c r="I94" s="298">
        <v>0</v>
      </c>
    </row>
    <row r="95" spans="3:9" ht="12.75" customHeight="1">
      <c r="C95" s="47"/>
      <c r="D95" s="46" t="str">
        <f>$D$13</f>
        <v>Jahr 2017</v>
      </c>
      <c r="E95" s="169">
        <f t="shared" si="1"/>
        <v>0</v>
      </c>
      <c r="F95" s="169">
        <v>0</v>
      </c>
      <c r="G95" s="169">
        <v>0</v>
      </c>
      <c r="H95" s="298">
        <v>0</v>
      </c>
      <c r="I95" s="298">
        <v>0</v>
      </c>
    </row>
    <row r="96" spans="2:9" ht="12.75" customHeight="1">
      <c r="B96" s="63" t="s">
        <v>382</v>
      </c>
      <c r="C96" s="62" t="s">
        <v>383</v>
      </c>
      <c r="D96" s="39" t="str">
        <f>$D$12</f>
        <v>Jahr 2018</v>
      </c>
      <c r="E96" s="165">
        <f t="shared" si="1"/>
        <v>0</v>
      </c>
      <c r="F96" s="165">
        <v>0</v>
      </c>
      <c r="G96" s="165">
        <v>0</v>
      </c>
      <c r="H96" s="298">
        <v>0</v>
      </c>
      <c r="I96" s="298">
        <v>0</v>
      </c>
    </row>
    <row r="97" spans="3:9" ht="12.75" customHeight="1">
      <c r="C97" s="47"/>
      <c r="D97" s="46" t="str">
        <f>$D$13</f>
        <v>Jahr 2017</v>
      </c>
      <c r="E97" s="169">
        <f t="shared" si="1"/>
        <v>0</v>
      </c>
      <c r="F97" s="169">
        <v>0</v>
      </c>
      <c r="G97" s="169">
        <v>0</v>
      </c>
      <c r="H97" s="298">
        <v>0</v>
      </c>
      <c r="I97" s="298">
        <v>0</v>
      </c>
    </row>
    <row r="98" spans="2:9" ht="12.75" customHeight="1">
      <c r="B98" s="63" t="s">
        <v>384</v>
      </c>
      <c r="C98" s="62" t="s">
        <v>385</v>
      </c>
      <c r="D98" s="39" t="str">
        <f>$D$12</f>
        <v>Jahr 2018</v>
      </c>
      <c r="E98" s="165">
        <f t="shared" si="1"/>
        <v>0</v>
      </c>
      <c r="F98" s="165">
        <v>0</v>
      </c>
      <c r="G98" s="165">
        <v>0</v>
      </c>
      <c r="H98" s="298">
        <v>0</v>
      </c>
      <c r="I98" s="298">
        <v>0</v>
      </c>
    </row>
    <row r="99" spans="3:9" ht="12.75" customHeight="1">
      <c r="C99" s="47"/>
      <c r="D99" s="46" t="str">
        <f>$D$13</f>
        <v>Jahr 2017</v>
      </c>
      <c r="E99" s="169">
        <f t="shared" si="1"/>
        <v>0</v>
      </c>
      <c r="F99" s="169">
        <v>0</v>
      </c>
      <c r="G99" s="169">
        <v>0</v>
      </c>
      <c r="H99" s="298">
        <v>0</v>
      </c>
      <c r="I99" s="298">
        <v>0</v>
      </c>
    </row>
    <row r="100" spans="2:9" ht="12.75" customHeight="1">
      <c r="B100" s="63" t="s">
        <v>386</v>
      </c>
      <c r="C100" s="62" t="s">
        <v>387</v>
      </c>
      <c r="D100" s="39" t="str">
        <f>$D$12</f>
        <v>Jahr 2018</v>
      </c>
      <c r="E100" s="165">
        <f t="shared" si="1"/>
        <v>0</v>
      </c>
      <c r="F100" s="165">
        <v>0</v>
      </c>
      <c r="G100" s="165">
        <v>0</v>
      </c>
      <c r="H100" s="298">
        <v>0</v>
      </c>
      <c r="I100" s="298">
        <v>0</v>
      </c>
    </row>
    <row r="101" spans="3:9" ht="12.75" customHeight="1">
      <c r="C101" s="47"/>
      <c r="D101" s="46" t="str">
        <f>$D$13</f>
        <v>Jahr 2017</v>
      </c>
      <c r="E101" s="169">
        <f t="shared" si="1"/>
        <v>0</v>
      </c>
      <c r="F101" s="169">
        <v>0</v>
      </c>
      <c r="G101" s="169">
        <v>0</v>
      </c>
      <c r="H101" s="298">
        <v>0</v>
      </c>
      <c r="I101" s="298">
        <v>0</v>
      </c>
    </row>
    <row r="102" spans="2:9" ht="12.75" customHeight="1">
      <c r="B102" s="63" t="s">
        <v>388</v>
      </c>
      <c r="C102" s="62" t="s">
        <v>389</v>
      </c>
      <c r="D102" s="39" t="str">
        <f>$D$12</f>
        <v>Jahr 2018</v>
      </c>
      <c r="E102" s="165">
        <f t="shared" si="1"/>
        <v>0</v>
      </c>
      <c r="F102" s="165">
        <v>0</v>
      </c>
      <c r="G102" s="165">
        <v>0</v>
      </c>
      <c r="H102" s="298">
        <v>0</v>
      </c>
      <c r="I102" s="298">
        <v>0</v>
      </c>
    </row>
    <row r="103" spans="3:9" ht="12.75" customHeight="1">
      <c r="C103" s="47"/>
      <c r="D103" s="46" t="str">
        <f>$D$13</f>
        <v>Jahr 2017</v>
      </c>
      <c r="E103" s="169">
        <f t="shared" si="1"/>
        <v>0</v>
      </c>
      <c r="F103" s="169">
        <v>0</v>
      </c>
      <c r="G103" s="169">
        <v>0</v>
      </c>
      <c r="H103" s="298">
        <v>0</v>
      </c>
      <c r="I103" s="298">
        <v>0</v>
      </c>
    </row>
    <row r="104" spans="2:9" ht="12.75" customHeight="1">
      <c r="B104" s="63" t="s">
        <v>101</v>
      </c>
      <c r="C104" s="62" t="s">
        <v>8</v>
      </c>
      <c r="D104" s="39" t="str">
        <f>$D$12</f>
        <v>Jahr 2018</v>
      </c>
      <c r="E104" s="165">
        <f t="shared" si="1"/>
        <v>0</v>
      </c>
      <c r="F104" s="165">
        <v>0</v>
      </c>
      <c r="G104" s="165">
        <v>0</v>
      </c>
      <c r="H104" s="298">
        <v>0</v>
      </c>
      <c r="I104" s="298">
        <v>0</v>
      </c>
    </row>
    <row r="105" spans="3:9" ht="12.75" customHeight="1">
      <c r="C105" s="47"/>
      <c r="D105" s="46" t="str">
        <f>$D$13</f>
        <v>Jahr 2017</v>
      </c>
      <c r="E105" s="169">
        <f t="shared" si="1"/>
        <v>0</v>
      </c>
      <c r="F105" s="169">
        <v>0</v>
      </c>
      <c r="G105" s="169">
        <v>0</v>
      </c>
      <c r="H105" s="298">
        <v>0</v>
      </c>
      <c r="I105" s="298">
        <v>0</v>
      </c>
    </row>
    <row r="106" spans="2:9" ht="12.75" customHeight="1">
      <c r="B106" s="63" t="s">
        <v>390</v>
      </c>
      <c r="C106" s="62" t="s">
        <v>391</v>
      </c>
      <c r="D106" s="39" t="str">
        <f>$D$12</f>
        <v>Jahr 2018</v>
      </c>
      <c r="E106" s="165">
        <f t="shared" si="1"/>
        <v>0</v>
      </c>
      <c r="F106" s="165">
        <v>0</v>
      </c>
      <c r="G106" s="165">
        <v>0</v>
      </c>
      <c r="H106" s="298">
        <v>0</v>
      </c>
      <c r="I106" s="298">
        <v>0</v>
      </c>
    </row>
    <row r="107" spans="3:9" ht="12.75" customHeight="1">
      <c r="C107" s="47"/>
      <c r="D107" s="46" t="str">
        <f>$D$13</f>
        <v>Jahr 2017</v>
      </c>
      <c r="E107" s="169">
        <f t="shared" si="1"/>
        <v>0</v>
      </c>
      <c r="F107" s="169">
        <v>0</v>
      </c>
      <c r="G107" s="169">
        <v>0</v>
      </c>
      <c r="H107" s="298">
        <v>0</v>
      </c>
      <c r="I107" s="298">
        <v>0</v>
      </c>
    </row>
    <row r="108" spans="2:9" ht="12.75" customHeight="1">
      <c r="B108" s="63" t="s">
        <v>83</v>
      </c>
      <c r="C108" s="62" t="s">
        <v>9</v>
      </c>
      <c r="D108" s="39" t="str">
        <f>$D$12</f>
        <v>Jahr 2018</v>
      </c>
      <c r="E108" s="165">
        <f t="shared" si="1"/>
        <v>0</v>
      </c>
      <c r="F108" s="165">
        <v>0</v>
      </c>
      <c r="G108" s="165">
        <v>0</v>
      </c>
      <c r="H108" s="298">
        <v>0</v>
      </c>
      <c r="I108" s="298">
        <v>0</v>
      </c>
    </row>
    <row r="109" spans="3:9" ht="12.75" customHeight="1">
      <c r="C109" s="47"/>
      <c r="D109" s="46" t="str">
        <f>$D$13</f>
        <v>Jahr 2017</v>
      </c>
      <c r="E109" s="169">
        <f t="shared" si="1"/>
        <v>0</v>
      </c>
      <c r="F109" s="169">
        <v>0</v>
      </c>
      <c r="G109" s="169">
        <v>0</v>
      </c>
      <c r="H109" s="298">
        <v>0</v>
      </c>
      <c r="I109" s="298">
        <v>0</v>
      </c>
    </row>
    <row r="110" spans="2:9" ht="12.75" customHeight="1">
      <c r="B110" s="63" t="s">
        <v>84</v>
      </c>
      <c r="C110" s="62" t="s">
        <v>10</v>
      </c>
      <c r="D110" s="39" t="str">
        <f>$D$12</f>
        <v>Jahr 2018</v>
      </c>
      <c r="E110" s="165">
        <f t="shared" si="1"/>
        <v>0</v>
      </c>
      <c r="F110" s="165">
        <v>0</v>
      </c>
      <c r="G110" s="165">
        <v>0</v>
      </c>
      <c r="H110" s="298">
        <v>0</v>
      </c>
      <c r="I110" s="298">
        <v>0</v>
      </c>
    </row>
    <row r="111" spans="3:9" ht="12.75" customHeight="1">
      <c r="C111" s="47"/>
      <c r="D111" s="46" t="str">
        <f>$D$13</f>
        <v>Jahr 2017</v>
      </c>
      <c r="E111" s="169">
        <f t="shared" si="1"/>
        <v>0</v>
      </c>
      <c r="F111" s="169">
        <v>0</v>
      </c>
      <c r="G111" s="169">
        <v>0</v>
      </c>
      <c r="H111" s="298">
        <v>0</v>
      </c>
      <c r="I111" s="298">
        <v>0</v>
      </c>
    </row>
    <row r="112" spans="2:9" ht="12.75" customHeight="1">
      <c r="B112" s="63" t="s">
        <v>392</v>
      </c>
      <c r="C112" s="62" t="s">
        <v>393</v>
      </c>
      <c r="D112" s="39" t="str">
        <f>$D$12</f>
        <v>Jahr 2018</v>
      </c>
      <c r="E112" s="165">
        <f t="shared" si="1"/>
        <v>0</v>
      </c>
      <c r="F112" s="165">
        <v>0</v>
      </c>
      <c r="G112" s="165">
        <v>0</v>
      </c>
      <c r="H112" s="298">
        <v>0</v>
      </c>
      <c r="I112" s="298">
        <v>0</v>
      </c>
    </row>
    <row r="113" spans="3:9" ht="12.75" customHeight="1">
      <c r="C113" s="47"/>
      <c r="D113" s="46" t="str">
        <f>$D$13</f>
        <v>Jahr 2017</v>
      </c>
      <c r="E113" s="169">
        <f t="shared" si="1"/>
        <v>0</v>
      </c>
      <c r="F113" s="169">
        <v>0</v>
      </c>
      <c r="G113" s="169">
        <v>0</v>
      </c>
      <c r="H113" s="298">
        <v>0</v>
      </c>
      <c r="I113" s="298">
        <v>0</v>
      </c>
    </row>
    <row r="114" spans="2:9" ht="12.75" customHeight="1">
      <c r="B114" s="63" t="s">
        <v>394</v>
      </c>
      <c r="C114" s="62" t="s">
        <v>395</v>
      </c>
      <c r="D114" s="39" t="str">
        <f>$D$12</f>
        <v>Jahr 2018</v>
      </c>
      <c r="E114" s="165">
        <f t="shared" si="1"/>
        <v>0</v>
      </c>
      <c r="F114" s="165">
        <v>0</v>
      </c>
      <c r="G114" s="165">
        <v>0</v>
      </c>
      <c r="H114" s="298">
        <v>0</v>
      </c>
      <c r="I114" s="298">
        <v>0</v>
      </c>
    </row>
    <row r="115" spans="3:9" ht="12.75" customHeight="1">
      <c r="C115" s="47"/>
      <c r="D115" s="46" t="str">
        <f>$D$13</f>
        <v>Jahr 2017</v>
      </c>
      <c r="E115" s="169">
        <f t="shared" si="1"/>
        <v>0</v>
      </c>
      <c r="F115" s="169">
        <v>0</v>
      </c>
      <c r="G115" s="169">
        <v>0</v>
      </c>
      <c r="H115" s="298">
        <v>0</v>
      </c>
      <c r="I115" s="298">
        <v>0</v>
      </c>
    </row>
    <row r="116" spans="2:9" ht="12.75" customHeight="1">
      <c r="B116" s="63" t="s">
        <v>396</v>
      </c>
      <c r="C116" s="62" t="s">
        <v>397</v>
      </c>
      <c r="D116" s="39" t="str">
        <f>$D$12</f>
        <v>Jahr 2018</v>
      </c>
      <c r="E116" s="165">
        <f t="shared" si="1"/>
        <v>0</v>
      </c>
      <c r="F116" s="165">
        <v>0</v>
      </c>
      <c r="G116" s="165">
        <v>0</v>
      </c>
      <c r="H116" s="298">
        <v>0</v>
      </c>
      <c r="I116" s="298">
        <v>0</v>
      </c>
    </row>
    <row r="117" spans="3:9" ht="12.75" customHeight="1">
      <c r="C117" s="47"/>
      <c r="D117" s="46" t="str">
        <f>$D$13</f>
        <v>Jahr 2017</v>
      </c>
      <c r="E117" s="169">
        <f t="shared" si="1"/>
        <v>0</v>
      </c>
      <c r="F117" s="169">
        <v>0</v>
      </c>
      <c r="G117" s="169">
        <v>0</v>
      </c>
      <c r="H117" s="298">
        <v>0</v>
      </c>
      <c r="I117" s="298">
        <v>0</v>
      </c>
    </row>
    <row r="118" spans="2:9" ht="12.75" customHeight="1">
      <c r="B118" s="63" t="s">
        <v>398</v>
      </c>
      <c r="C118" s="62" t="s">
        <v>399</v>
      </c>
      <c r="D118" s="39" t="str">
        <f>$D$12</f>
        <v>Jahr 2018</v>
      </c>
      <c r="E118" s="165">
        <f t="shared" si="1"/>
        <v>0</v>
      </c>
      <c r="F118" s="165">
        <v>0</v>
      </c>
      <c r="G118" s="165">
        <v>0</v>
      </c>
      <c r="H118" s="298">
        <v>0</v>
      </c>
      <c r="I118" s="298">
        <v>0</v>
      </c>
    </row>
    <row r="119" spans="3:9" ht="12.75" customHeight="1">
      <c r="C119" s="47"/>
      <c r="D119" s="46" t="str">
        <f>$D$13</f>
        <v>Jahr 2017</v>
      </c>
      <c r="E119" s="169">
        <f t="shared" si="1"/>
        <v>0</v>
      </c>
      <c r="F119" s="169">
        <v>0</v>
      </c>
      <c r="G119" s="169">
        <v>0</v>
      </c>
      <c r="H119" s="298">
        <v>0</v>
      </c>
      <c r="I119" s="298">
        <v>0</v>
      </c>
    </row>
    <row r="120" spans="2:9" ht="12.75" customHeight="1">
      <c r="B120" s="63" t="s">
        <v>400</v>
      </c>
      <c r="C120" s="62" t="s">
        <v>401</v>
      </c>
      <c r="D120" s="39" t="str">
        <f>$D$12</f>
        <v>Jahr 2018</v>
      </c>
      <c r="E120" s="165">
        <f t="shared" si="1"/>
        <v>0</v>
      </c>
      <c r="F120" s="165">
        <v>0</v>
      </c>
      <c r="G120" s="165">
        <v>0</v>
      </c>
      <c r="H120" s="298">
        <v>0</v>
      </c>
      <c r="I120" s="298">
        <v>0</v>
      </c>
    </row>
    <row r="121" spans="3:9" ht="12.75" customHeight="1">
      <c r="C121" s="47"/>
      <c r="D121" s="46" t="str">
        <f>$D$13</f>
        <v>Jahr 2017</v>
      </c>
      <c r="E121" s="169">
        <f t="shared" si="1"/>
        <v>0</v>
      </c>
      <c r="F121" s="169">
        <v>0</v>
      </c>
      <c r="G121" s="169">
        <v>0</v>
      </c>
      <c r="H121" s="298">
        <v>0</v>
      </c>
      <c r="I121" s="298">
        <v>0</v>
      </c>
    </row>
    <row r="122" spans="2:9" ht="12.75" customHeight="1">
      <c r="B122" s="63" t="s">
        <v>402</v>
      </c>
      <c r="C122" s="62" t="s">
        <v>403</v>
      </c>
      <c r="D122" s="39" t="str">
        <f>$D$12</f>
        <v>Jahr 2018</v>
      </c>
      <c r="E122" s="165">
        <f t="shared" si="1"/>
        <v>0</v>
      </c>
      <c r="F122" s="165">
        <v>0</v>
      </c>
      <c r="G122" s="165">
        <v>0</v>
      </c>
      <c r="H122" s="298">
        <v>0</v>
      </c>
      <c r="I122" s="298">
        <v>0</v>
      </c>
    </row>
    <row r="123" spans="3:9" ht="12.75" customHeight="1">
      <c r="C123" s="47"/>
      <c r="D123" s="46" t="str">
        <f>$D$13</f>
        <v>Jahr 2017</v>
      </c>
      <c r="E123" s="169">
        <f t="shared" si="1"/>
        <v>0</v>
      </c>
      <c r="F123" s="169">
        <v>0</v>
      </c>
      <c r="G123" s="169">
        <v>0</v>
      </c>
      <c r="H123" s="298">
        <v>0</v>
      </c>
      <c r="I123" s="298">
        <v>0</v>
      </c>
    </row>
    <row r="124" spans="2:9" ht="12.75" customHeight="1">
      <c r="B124" s="63" t="s">
        <v>94</v>
      </c>
      <c r="C124" s="62" t="s">
        <v>11</v>
      </c>
      <c r="D124" s="39" t="str">
        <f>$D$12</f>
        <v>Jahr 2018</v>
      </c>
      <c r="E124" s="165">
        <f t="shared" si="1"/>
        <v>0</v>
      </c>
      <c r="F124" s="165">
        <v>0</v>
      </c>
      <c r="G124" s="165">
        <v>0</v>
      </c>
      <c r="H124" s="298">
        <v>0</v>
      </c>
      <c r="I124" s="298">
        <v>0</v>
      </c>
    </row>
    <row r="125" spans="3:9" ht="12.75" customHeight="1">
      <c r="C125" s="47"/>
      <c r="D125" s="46" t="str">
        <f>$D$13</f>
        <v>Jahr 2017</v>
      </c>
      <c r="E125" s="169">
        <f t="shared" si="1"/>
        <v>0</v>
      </c>
      <c r="F125" s="169">
        <v>0</v>
      </c>
      <c r="G125" s="169">
        <v>0</v>
      </c>
      <c r="H125" s="298">
        <v>0</v>
      </c>
      <c r="I125" s="298">
        <v>0</v>
      </c>
    </row>
    <row r="126" spans="2:9" ht="12.75" customHeight="1">
      <c r="B126" s="63" t="s">
        <v>85</v>
      </c>
      <c r="C126" s="62" t="s">
        <v>12</v>
      </c>
      <c r="D126" s="39" t="str">
        <f>$D$12</f>
        <v>Jahr 2018</v>
      </c>
      <c r="E126" s="165">
        <f t="shared" si="1"/>
        <v>0</v>
      </c>
      <c r="F126" s="165">
        <v>0</v>
      </c>
      <c r="G126" s="165">
        <v>0</v>
      </c>
      <c r="H126" s="298">
        <v>0</v>
      </c>
      <c r="I126" s="298">
        <v>0</v>
      </c>
    </row>
    <row r="127" spans="3:9" ht="12.75" customHeight="1">
      <c r="C127" s="47"/>
      <c r="D127" s="46" t="str">
        <f>$D$13</f>
        <v>Jahr 2017</v>
      </c>
      <c r="E127" s="169">
        <f t="shared" si="1"/>
        <v>0</v>
      </c>
      <c r="F127" s="169">
        <v>0</v>
      </c>
      <c r="G127" s="169">
        <v>0</v>
      </c>
      <c r="H127" s="298">
        <v>0</v>
      </c>
      <c r="I127" s="298">
        <v>0</v>
      </c>
    </row>
    <row r="128" spans="2:9" ht="12.75" customHeight="1">
      <c r="B128" s="63" t="s">
        <v>404</v>
      </c>
      <c r="C128" s="62" t="s">
        <v>405</v>
      </c>
      <c r="D128" s="39" t="str">
        <f>$D$12</f>
        <v>Jahr 2018</v>
      </c>
      <c r="E128" s="165">
        <f t="shared" si="1"/>
        <v>0</v>
      </c>
      <c r="F128" s="165">
        <v>0</v>
      </c>
      <c r="G128" s="165">
        <v>0</v>
      </c>
      <c r="H128" s="298">
        <v>0</v>
      </c>
      <c r="I128" s="298">
        <v>0</v>
      </c>
    </row>
    <row r="129" spans="3:9" ht="12.75" customHeight="1">
      <c r="C129" s="47"/>
      <c r="D129" s="46" t="str">
        <f>$D$13</f>
        <v>Jahr 2017</v>
      </c>
      <c r="E129" s="169">
        <f t="shared" si="1"/>
        <v>0</v>
      </c>
      <c r="F129" s="169">
        <v>0</v>
      </c>
      <c r="G129" s="169">
        <v>0</v>
      </c>
      <c r="H129" s="298">
        <v>0</v>
      </c>
      <c r="I129" s="298">
        <v>0</v>
      </c>
    </row>
    <row r="130" spans="2:9" ht="12.75" customHeight="1">
      <c r="B130" s="63" t="s">
        <v>406</v>
      </c>
      <c r="C130" s="62" t="s">
        <v>407</v>
      </c>
      <c r="D130" s="39" t="str">
        <f>$D$12</f>
        <v>Jahr 2018</v>
      </c>
      <c r="E130" s="165">
        <f t="shared" si="1"/>
        <v>0</v>
      </c>
      <c r="F130" s="165">
        <v>0</v>
      </c>
      <c r="G130" s="165">
        <v>0</v>
      </c>
      <c r="H130" s="298">
        <v>0</v>
      </c>
      <c r="I130" s="298">
        <v>0</v>
      </c>
    </row>
    <row r="131" spans="3:9" ht="12.75" customHeight="1">
      <c r="C131" s="47"/>
      <c r="D131" s="46" t="str">
        <f>$D$13</f>
        <v>Jahr 2017</v>
      </c>
      <c r="E131" s="169">
        <f t="shared" si="1"/>
        <v>0</v>
      </c>
      <c r="F131" s="169">
        <v>0</v>
      </c>
      <c r="G131" s="169">
        <v>0</v>
      </c>
      <c r="H131" s="298">
        <v>0</v>
      </c>
      <c r="I131" s="298">
        <v>0</v>
      </c>
    </row>
    <row r="132" spans="2:9" ht="12.75" customHeight="1">
      <c r="B132" s="63" t="s">
        <v>408</v>
      </c>
      <c r="C132" s="62" t="s">
        <v>409</v>
      </c>
      <c r="D132" s="39" t="str">
        <f>$D$12</f>
        <v>Jahr 2018</v>
      </c>
      <c r="E132" s="165">
        <f t="shared" si="1"/>
        <v>0</v>
      </c>
      <c r="F132" s="165">
        <v>0</v>
      </c>
      <c r="G132" s="165">
        <v>0</v>
      </c>
      <c r="H132" s="298">
        <v>0</v>
      </c>
      <c r="I132" s="298">
        <v>0</v>
      </c>
    </row>
    <row r="133" spans="3:9" ht="12.75" customHeight="1">
      <c r="C133" s="47"/>
      <c r="D133" s="46" t="str">
        <f>$D$13</f>
        <v>Jahr 2017</v>
      </c>
      <c r="E133" s="169">
        <f t="shared" si="1"/>
        <v>0</v>
      </c>
      <c r="F133" s="169">
        <v>0</v>
      </c>
      <c r="G133" s="169">
        <v>0</v>
      </c>
      <c r="H133" s="298">
        <v>0</v>
      </c>
      <c r="I133" s="298">
        <v>0</v>
      </c>
    </row>
    <row r="134" spans="2:9" ht="12.75" customHeight="1">
      <c r="B134" s="63" t="s">
        <v>410</v>
      </c>
      <c r="C134" s="62" t="s">
        <v>411</v>
      </c>
      <c r="D134" s="39" t="str">
        <f>$D$12</f>
        <v>Jahr 2018</v>
      </c>
      <c r="E134" s="165">
        <f t="shared" si="1"/>
        <v>0</v>
      </c>
      <c r="F134" s="165">
        <v>0</v>
      </c>
      <c r="G134" s="165">
        <v>0</v>
      </c>
      <c r="H134" s="298">
        <v>0</v>
      </c>
      <c r="I134" s="298">
        <v>0</v>
      </c>
    </row>
    <row r="135" spans="3:9" ht="12.75" customHeight="1">
      <c r="C135" s="47"/>
      <c r="D135" s="46" t="str">
        <f>$D$13</f>
        <v>Jahr 2017</v>
      </c>
      <c r="E135" s="169">
        <f t="shared" si="1"/>
        <v>0</v>
      </c>
      <c r="F135" s="169">
        <v>0</v>
      </c>
      <c r="G135" s="169">
        <v>0</v>
      </c>
      <c r="H135" s="298">
        <v>0</v>
      </c>
      <c r="I135" s="298">
        <v>0</v>
      </c>
    </row>
    <row r="136" spans="2:9" ht="12.75" customHeight="1">
      <c r="B136" s="63" t="s">
        <v>412</v>
      </c>
      <c r="C136" s="62" t="s">
        <v>413</v>
      </c>
      <c r="D136" s="39" t="str">
        <f>$D$12</f>
        <v>Jahr 2018</v>
      </c>
      <c r="E136" s="165">
        <f t="shared" si="1"/>
        <v>0</v>
      </c>
      <c r="F136" s="165">
        <v>0</v>
      </c>
      <c r="G136" s="165">
        <v>0</v>
      </c>
      <c r="H136" s="298">
        <v>0</v>
      </c>
      <c r="I136" s="298">
        <v>0</v>
      </c>
    </row>
    <row r="137" spans="3:9" ht="12.75" customHeight="1">
      <c r="C137" s="47"/>
      <c r="D137" s="46" t="str">
        <f>$D$13</f>
        <v>Jahr 2017</v>
      </c>
      <c r="E137" s="169">
        <f t="shared" si="1"/>
        <v>0</v>
      </c>
      <c r="F137" s="169">
        <v>0</v>
      </c>
      <c r="G137" s="169">
        <v>0</v>
      </c>
      <c r="H137" s="298">
        <v>0</v>
      </c>
      <c r="I137" s="298">
        <v>0</v>
      </c>
    </row>
    <row r="138" spans="2:9" ht="12.75" customHeight="1">
      <c r="B138" s="63" t="s">
        <v>414</v>
      </c>
      <c r="C138" s="62" t="s">
        <v>415</v>
      </c>
      <c r="D138" s="39" t="str">
        <f>$D$12</f>
        <v>Jahr 2018</v>
      </c>
      <c r="E138" s="165">
        <f t="shared" si="1"/>
        <v>0</v>
      </c>
      <c r="F138" s="165">
        <v>0</v>
      </c>
      <c r="G138" s="165">
        <v>0</v>
      </c>
      <c r="H138" s="298">
        <v>0</v>
      </c>
      <c r="I138" s="298">
        <v>0</v>
      </c>
    </row>
    <row r="139" spans="3:9" ht="12.75" customHeight="1">
      <c r="C139" s="47"/>
      <c r="D139" s="46" t="str">
        <f>$D$13</f>
        <v>Jahr 2017</v>
      </c>
      <c r="E139" s="169">
        <f t="shared" si="1"/>
        <v>0</v>
      </c>
      <c r="F139" s="169">
        <v>0</v>
      </c>
      <c r="G139" s="169">
        <v>0</v>
      </c>
      <c r="H139" s="298">
        <v>0</v>
      </c>
      <c r="I139" s="298">
        <v>0</v>
      </c>
    </row>
    <row r="140" spans="2:9" ht="12.75" customHeight="1">
      <c r="B140" s="63" t="s">
        <v>416</v>
      </c>
      <c r="C140" s="62" t="s">
        <v>417</v>
      </c>
      <c r="D140" s="39" t="str">
        <f>$D$12</f>
        <v>Jahr 2018</v>
      </c>
      <c r="E140" s="165">
        <f t="shared" si="1"/>
        <v>0</v>
      </c>
      <c r="F140" s="165">
        <v>0</v>
      </c>
      <c r="G140" s="165">
        <v>0</v>
      </c>
      <c r="H140" s="298">
        <v>0</v>
      </c>
      <c r="I140" s="298">
        <v>0</v>
      </c>
    </row>
    <row r="141" spans="3:9" ht="12.75" customHeight="1">
      <c r="C141" s="47"/>
      <c r="D141" s="46" t="str">
        <f>$D$13</f>
        <v>Jahr 2017</v>
      </c>
      <c r="E141" s="169">
        <f t="shared" si="1"/>
        <v>0</v>
      </c>
      <c r="F141" s="169">
        <v>0</v>
      </c>
      <c r="G141" s="169">
        <v>0</v>
      </c>
      <c r="H141" s="298">
        <v>0</v>
      </c>
      <c r="I141" s="298">
        <v>0</v>
      </c>
    </row>
    <row r="142" spans="2:9" ht="12.75" customHeight="1">
      <c r="B142" s="63" t="s">
        <v>418</v>
      </c>
      <c r="C142" s="62" t="s">
        <v>419</v>
      </c>
      <c r="D142" s="39" t="str">
        <f>$D$12</f>
        <v>Jahr 2018</v>
      </c>
      <c r="E142" s="165">
        <f t="shared" si="1"/>
        <v>0</v>
      </c>
      <c r="F142" s="165">
        <v>0</v>
      </c>
      <c r="G142" s="165">
        <v>0</v>
      </c>
      <c r="H142" s="298">
        <v>0</v>
      </c>
      <c r="I142" s="298">
        <v>0</v>
      </c>
    </row>
    <row r="143" spans="3:9" ht="12.75" customHeight="1">
      <c r="C143" s="47"/>
      <c r="D143" s="46" t="str">
        <f>$D$13</f>
        <v>Jahr 2017</v>
      </c>
      <c r="E143" s="169">
        <f t="shared" si="1"/>
        <v>0</v>
      </c>
      <c r="F143" s="169">
        <v>0</v>
      </c>
      <c r="G143" s="169">
        <v>0</v>
      </c>
      <c r="H143" s="298">
        <v>0</v>
      </c>
      <c r="I143" s="298">
        <v>0</v>
      </c>
    </row>
    <row r="144" spans="2:9" ht="12.75" customHeight="1">
      <c r="B144" s="63" t="s">
        <v>420</v>
      </c>
      <c r="C144" s="62" t="s">
        <v>421</v>
      </c>
      <c r="D144" s="39" t="str">
        <f>$D$12</f>
        <v>Jahr 2018</v>
      </c>
      <c r="E144" s="165">
        <f aca="true" t="shared" si="2" ref="E144:E207">SUM(F144:G144)</f>
        <v>0</v>
      </c>
      <c r="F144" s="165">
        <v>0</v>
      </c>
      <c r="G144" s="165">
        <v>0</v>
      </c>
      <c r="H144" s="298">
        <v>0</v>
      </c>
      <c r="I144" s="298">
        <v>0</v>
      </c>
    </row>
    <row r="145" spans="3:9" ht="12.75" customHeight="1">
      <c r="C145" s="47"/>
      <c r="D145" s="46" t="str">
        <f>$D$13</f>
        <v>Jahr 2017</v>
      </c>
      <c r="E145" s="169">
        <f t="shared" si="2"/>
        <v>0</v>
      </c>
      <c r="F145" s="169">
        <v>0</v>
      </c>
      <c r="G145" s="169">
        <v>0</v>
      </c>
      <c r="H145" s="298">
        <v>0</v>
      </c>
      <c r="I145" s="298">
        <v>0</v>
      </c>
    </row>
    <row r="146" spans="2:9" ht="12.75" customHeight="1">
      <c r="B146" s="63" t="s">
        <v>422</v>
      </c>
      <c r="C146" s="62" t="s">
        <v>423</v>
      </c>
      <c r="D146" s="39" t="str">
        <f>$D$12</f>
        <v>Jahr 2018</v>
      </c>
      <c r="E146" s="165">
        <f t="shared" si="2"/>
        <v>0</v>
      </c>
      <c r="F146" s="165">
        <v>0</v>
      </c>
      <c r="G146" s="165">
        <v>0</v>
      </c>
      <c r="H146" s="298">
        <v>0</v>
      </c>
      <c r="I146" s="298">
        <v>0</v>
      </c>
    </row>
    <row r="147" spans="3:9" ht="12.75" customHeight="1">
      <c r="C147" s="47"/>
      <c r="D147" s="46" t="str">
        <f>$D$13</f>
        <v>Jahr 2017</v>
      </c>
      <c r="E147" s="169">
        <f t="shared" si="2"/>
        <v>0</v>
      </c>
      <c r="F147" s="169">
        <v>0</v>
      </c>
      <c r="G147" s="169">
        <v>0</v>
      </c>
      <c r="H147" s="298">
        <v>0</v>
      </c>
      <c r="I147" s="298">
        <v>0</v>
      </c>
    </row>
    <row r="148" spans="2:9" ht="12.75" customHeight="1">
      <c r="B148" s="63" t="s">
        <v>424</v>
      </c>
      <c r="C148" s="62" t="s">
        <v>425</v>
      </c>
      <c r="D148" s="39" t="str">
        <f>$D$12</f>
        <v>Jahr 2018</v>
      </c>
      <c r="E148" s="165">
        <f t="shared" si="2"/>
        <v>0</v>
      </c>
      <c r="F148" s="165">
        <v>0</v>
      </c>
      <c r="G148" s="165">
        <v>0</v>
      </c>
      <c r="H148" s="298">
        <v>0</v>
      </c>
      <c r="I148" s="298">
        <v>0</v>
      </c>
    </row>
    <row r="149" spans="3:9" ht="12.75" customHeight="1">
      <c r="C149" s="47"/>
      <c r="D149" s="46" t="str">
        <f>$D$13</f>
        <v>Jahr 2017</v>
      </c>
      <c r="E149" s="169">
        <f t="shared" si="2"/>
        <v>0</v>
      </c>
      <c r="F149" s="169">
        <v>0</v>
      </c>
      <c r="G149" s="169">
        <v>0</v>
      </c>
      <c r="H149" s="298">
        <v>0</v>
      </c>
      <c r="I149" s="298">
        <v>0</v>
      </c>
    </row>
    <row r="150" spans="2:9" ht="12.75" customHeight="1">
      <c r="B150" s="63" t="s">
        <v>426</v>
      </c>
      <c r="C150" s="62" t="s">
        <v>427</v>
      </c>
      <c r="D150" s="39" t="str">
        <f>$D$12</f>
        <v>Jahr 2018</v>
      </c>
      <c r="E150" s="165">
        <f t="shared" si="2"/>
        <v>0</v>
      </c>
      <c r="F150" s="165">
        <v>0</v>
      </c>
      <c r="G150" s="165">
        <v>0</v>
      </c>
      <c r="H150" s="298">
        <v>0</v>
      </c>
      <c r="I150" s="298">
        <v>0</v>
      </c>
    </row>
    <row r="151" spans="3:9" ht="12.75" customHeight="1">
      <c r="C151" s="47"/>
      <c r="D151" s="46" t="str">
        <f>$D$13</f>
        <v>Jahr 2017</v>
      </c>
      <c r="E151" s="169">
        <f t="shared" si="2"/>
        <v>0</v>
      </c>
      <c r="F151" s="169">
        <v>0</v>
      </c>
      <c r="G151" s="169">
        <v>0</v>
      </c>
      <c r="H151" s="298">
        <v>0</v>
      </c>
      <c r="I151" s="298">
        <v>0</v>
      </c>
    </row>
    <row r="152" spans="2:9" ht="12.75" customHeight="1">
      <c r="B152" s="63" t="s">
        <v>428</v>
      </c>
      <c r="C152" s="62" t="s">
        <v>429</v>
      </c>
      <c r="D152" s="39" t="str">
        <f>$D$12</f>
        <v>Jahr 2018</v>
      </c>
      <c r="E152" s="165">
        <f t="shared" si="2"/>
        <v>0</v>
      </c>
      <c r="F152" s="165">
        <v>0</v>
      </c>
      <c r="G152" s="165">
        <v>0</v>
      </c>
      <c r="H152" s="298">
        <v>0</v>
      </c>
      <c r="I152" s="298">
        <v>0</v>
      </c>
    </row>
    <row r="153" spans="3:9" ht="12.75" customHeight="1">
      <c r="C153" s="47"/>
      <c r="D153" s="46" t="str">
        <f>$D$13</f>
        <v>Jahr 2017</v>
      </c>
      <c r="E153" s="169">
        <f t="shared" si="2"/>
        <v>0</v>
      </c>
      <c r="F153" s="169">
        <v>0</v>
      </c>
      <c r="G153" s="169">
        <v>0</v>
      </c>
      <c r="H153" s="298">
        <v>0</v>
      </c>
      <c r="I153" s="298">
        <v>0</v>
      </c>
    </row>
    <row r="154" spans="2:9" ht="12.75" customHeight="1">
      <c r="B154" s="63" t="s">
        <v>430</v>
      </c>
      <c r="C154" s="62" t="s">
        <v>431</v>
      </c>
      <c r="D154" s="39" t="str">
        <f>$D$12</f>
        <v>Jahr 2018</v>
      </c>
      <c r="E154" s="165">
        <f t="shared" si="2"/>
        <v>0</v>
      </c>
      <c r="F154" s="165">
        <v>0</v>
      </c>
      <c r="G154" s="165">
        <v>0</v>
      </c>
      <c r="H154" s="298">
        <v>0</v>
      </c>
      <c r="I154" s="298">
        <v>0</v>
      </c>
    </row>
    <row r="155" spans="3:9" ht="12.75" customHeight="1">
      <c r="C155" s="47"/>
      <c r="D155" s="46" t="str">
        <f>$D$13</f>
        <v>Jahr 2017</v>
      </c>
      <c r="E155" s="169">
        <f t="shared" si="2"/>
        <v>0</v>
      </c>
      <c r="F155" s="169">
        <v>0</v>
      </c>
      <c r="G155" s="169">
        <v>0</v>
      </c>
      <c r="H155" s="298">
        <v>0</v>
      </c>
      <c r="I155" s="298">
        <v>0</v>
      </c>
    </row>
    <row r="156" spans="2:9" ht="12.75" customHeight="1">
      <c r="B156" s="63" t="s">
        <v>432</v>
      </c>
      <c r="C156" s="62" t="s">
        <v>433</v>
      </c>
      <c r="D156" s="39" t="str">
        <f>$D$12</f>
        <v>Jahr 2018</v>
      </c>
      <c r="E156" s="165">
        <f t="shared" si="2"/>
        <v>0</v>
      </c>
      <c r="F156" s="165">
        <v>0</v>
      </c>
      <c r="G156" s="165">
        <v>0</v>
      </c>
      <c r="H156" s="298">
        <v>0</v>
      </c>
      <c r="I156" s="298">
        <v>0</v>
      </c>
    </row>
    <row r="157" spans="3:9" ht="12.75" customHeight="1">
      <c r="C157" s="47"/>
      <c r="D157" s="46" t="str">
        <f>$D$13</f>
        <v>Jahr 2017</v>
      </c>
      <c r="E157" s="169">
        <f t="shared" si="2"/>
        <v>0</v>
      </c>
      <c r="F157" s="169">
        <v>0</v>
      </c>
      <c r="G157" s="169">
        <v>0</v>
      </c>
      <c r="H157" s="298">
        <v>0</v>
      </c>
      <c r="I157" s="298">
        <v>0</v>
      </c>
    </row>
    <row r="158" spans="2:9" ht="12.75" customHeight="1">
      <c r="B158" s="63" t="s">
        <v>86</v>
      </c>
      <c r="C158" s="62" t="s">
        <v>13</v>
      </c>
      <c r="D158" s="39" t="str">
        <f>$D$12</f>
        <v>Jahr 2018</v>
      </c>
      <c r="E158" s="165">
        <f t="shared" si="2"/>
        <v>0</v>
      </c>
      <c r="F158" s="165">
        <v>0</v>
      </c>
      <c r="G158" s="165">
        <v>0</v>
      </c>
      <c r="H158" s="298">
        <v>0</v>
      </c>
      <c r="I158" s="298">
        <v>0</v>
      </c>
    </row>
    <row r="159" spans="3:9" ht="12.75" customHeight="1">
      <c r="C159" s="47"/>
      <c r="D159" s="46" t="str">
        <f>$D$13</f>
        <v>Jahr 2017</v>
      </c>
      <c r="E159" s="169">
        <f t="shared" si="2"/>
        <v>0</v>
      </c>
      <c r="F159" s="169">
        <v>0</v>
      </c>
      <c r="G159" s="169">
        <v>0</v>
      </c>
      <c r="H159" s="298">
        <v>0</v>
      </c>
      <c r="I159" s="298">
        <v>0</v>
      </c>
    </row>
    <row r="160" spans="2:9" ht="12.75" customHeight="1">
      <c r="B160" s="63" t="s">
        <v>113</v>
      </c>
      <c r="C160" s="62" t="s">
        <v>48</v>
      </c>
      <c r="D160" s="39" t="str">
        <f>$D$12</f>
        <v>Jahr 2018</v>
      </c>
      <c r="E160" s="165">
        <f t="shared" si="2"/>
        <v>0</v>
      </c>
      <c r="F160" s="165">
        <v>0</v>
      </c>
      <c r="G160" s="165">
        <v>0</v>
      </c>
      <c r="H160" s="298">
        <v>0</v>
      </c>
      <c r="I160" s="298">
        <v>0</v>
      </c>
    </row>
    <row r="161" spans="3:9" ht="12.75" customHeight="1">
      <c r="C161" s="47"/>
      <c r="D161" s="46" t="str">
        <f>$D$13</f>
        <v>Jahr 2017</v>
      </c>
      <c r="E161" s="169">
        <f t="shared" si="2"/>
        <v>0</v>
      </c>
      <c r="F161" s="169">
        <v>0</v>
      </c>
      <c r="G161" s="169">
        <v>0</v>
      </c>
      <c r="H161" s="298">
        <v>0</v>
      </c>
      <c r="I161" s="298">
        <v>0</v>
      </c>
    </row>
    <row r="162" spans="2:9" ht="12.75" customHeight="1">
      <c r="B162" s="63" t="s">
        <v>434</v>
      </c>
      <c r="C162" s="62" t="s">
        <v>435</v>
      </c>
      <c r="D162" s="39" t="str">
        <f>$D$12</f>
        <v>Jahr 2018</v>
      </c>
      <c r="E162" s="165">
        <f t="shared" si="2"/>
        <v>0</v>
      </c>
      <c r="F162" s="165">
        <v>0</v>
      </c>
      <c r="G162" s="165">
        <v>0</v>
      </c>
      <c r="H162" s="298">
        <v>0</v>
      </c>
      <c r="I162" s="298">
        <v>0</v>
      </c>
    </row>
    <row r="163" spans="3:9" ht="12.75" customHeight="1">
      <c r="C163" s="47"/>
      <c r="D163" s="46" t="str">
        <f>$D$13</f>
        <v>Jahr 2017</v>
      </c>
      <c r="E163" s="169">
        <f t="shared" si="2"/>
        <v>0</v>
      </c>
      <c r="F163" s="169">
        <v>0</v>
      </c>
      <c r="G163" s="169">
        <v>0</v>
      </c>
      <c r="H163" s="298">
        <v>0</v>
      </c>
      <c r="I163" s="298">
        <v>0</v>
      </c>
    </row>
    <row r="164" spans="2:9" ht="12.75" customHeight="1">
      <c r="B164" s="63" t="s">
        <v>95</v>
      </c>
      <c r="C164" s="62" t="s">
        <v>31</v>
      </c>
      <c r="D164" s="39" t="str">
        <f>$D$12</f>
        <v>Jahr 2018</v>
      </c>
      <c r="E164" s="165">
        <f t="shared" si="2"/>
        <v>0</v>
      </c>
      <c r="F164" s="165">
        <v>0</v>
      </c>
      <c r="G164" s="165">
        <v>0</v>
      </c>
      <c r="H164" s="298">
        <v>0</v>
      </c>
      <c r="I164" s="298">
        <v>0</v>
      </c>
    </row>
    <row r="165" spans="3:9" ht="12.75" customHeight="1">
      <c r="C165" s="47"/>
      <c r="D165" s="46" t="str">
        <f>$D$13</f>
        <v>Jahr 2017</v>
      </c>
      <c r="E165" s="169">
        <f t="shared" si="2"/>
        <v>0</v>
      </c>
      <c r="F165" s="169">
        <v>0</v>
      </c>
      <c r="G165" s="169">
        <v>0</v>
      </c>
      <c r="H165" s="298">
        <v>0</v>
      </c>
      <c r="I165" s="298">
        <v>0</v>
      </c>
    </row>
    <row r="166" spans="2:9" ht="12.75" customHeight="1">
      <c r="B166" s="63" t="s">
        <v>436</v>
      </c>
      <c r="C166" s="62" t="s">
        <v>437</v>
      </c>
      <c r="D166" s="39" t="str">
        <f>$D$12</f>
        <v>Jahr 2018</v>
      </c>
      <c r="E166" s="165">
        <f t="shared" si="2"/>
        <v>0</v>
      </c>
      <c r="F166" s="165">
        <v>0</v>
      </c>
      <c r="G166" s="165">
        <v>0</v>
      </c>
      <c r="H166" s="298">
        <v>0</v>
      </c>
      <c r="I166" s="298">
        <v>0</v>
      </c>
    </row>
    <row r="167" spans="3:9" ht="12.75" customHeight="1">
      <c r="C167" s="47"/>
      <c r="D167" s="46" t="str">
        <f>$D$13</f>
        <v>Jahr 2017</v>
      </c>
      <c r="E167" s="169">
        <f t="shared" si="2"/>
        <v>0</v>
      </c>
      <c r="F167" s="169">
        <v>0</v>
      </c>
      <c r="G167" s="169">
        <v>0</v>
      </c>
      <c r="H167" s="298">
        <v>0</v>
      </c>
      <c r="I167" s="298">
        <v>0</v>
      </c>
    </row>
    <row r="168" spans="2:9" ht="12.75" customHeight="1">
      <c r="B168" s="63" t="s">
        <v>115</v>
      </c>
      <c r="C168" s="62" t="s">
        <v>69</v>
      </c>
      <c r="D168" s="39" t="str">
        <f>$D$12</f>
        <v>Jahr 2018</v>
      </c>
      <c r="E168" s="165">
        <f t="shared" si="2"/>
        <v>0</v>
      </c>
      <c r="F168" s="165">
        <v>0</v>
      </c>
      <c r="G168" s="165">
        <v>0</v>
      </c>
      <c r="H168" s="298">
        <v>0</v>
      </c>
      <c r="I168" s="298">
        <v>0</v>
      </c>
    </row>
    <row r="169" spans="3:9" ht="12.75" customHeight="1">
      <c r="C169" s="47"/>
      <c r="D169" s="46" t="str">
        <f>$D$13</f>
        <v>Jahr 2017</v>
      </c>
      <c r="E169" s="169">
        <f t="shared" si="2"/>
        <v>0</v>
      </c>
      <c r="F169" s="169">
        <v>0</v>
      </c>
      <c r="G169" s="169">
        <v>0</v>
      </c>
      <c r="H169" s="298">
        <v>0</v>
      </c>
      <c r="I169" s="298">
        <v>0</v>
      </c>
    </row>
    <row r="170" spans="2:9" ht="12.75" customHeight="1">
      <c r="B170" s="63" t="s">
        <v>438</v>
      </c>
      <c r="C170" s="62" t="s">
        <v>439</v>
      </c>
      <c r="D170" s="39" t="str">
        <f>$D$12</f>
        <v>Jahr 2018</v>
      </c>
      <c r="E170" s="165">
        <f t="shared" si="2"/>
        <v>0</v>
      </c>
      <c r="F170" s="165">
        <v>0</v>
      </c>
      <c r="G170" s="165">
        <v>0</v>
      </c>
      <c r="H170" s="298">
        <v>0</v>
      </c>
      <c r="I170" s="298">
        <v>0</v>
      </c>
    </row>
    <row r="171" spans="3:9" ht="12.75" customHeight="1">
      <c r="C171" s="47"/>
      <c r="D171" s="46" t="str">
        <f>$D$13</f>
        <v>Jahr 2017</v>
      </c>
      <c r="E171" s="169">
        <f t="shared" si="2"/>
        <v>0</v>
      </c>
      <c r="F171" s="169">
        <v>0</v>
      </c>
      <c r="G171" s="169">
        <v>0</v>
      </c>
      <c r="H171" s="298">
        <v>0</v>
      </c>
      <c r="I171" s="298">
        <v>0</v>
      </c>
    </row>
    <row r="172" spans="2:9" ht="12.75" customHeight="1">
      <c r="B172" s="63" t="s">
        <v>440</v>
      </c>
      <c r="C172" s="62" t="s">
        <v>441</v>
      </c>
      <c r="D172" s="39" t="str">
        <f>$D$12</f>
        <v>Jahr 2018</v>
      </c>
      <c r="E172" s="165">
        <f t="shared" si="2"/>
        <v>0</v>
      </c>
      <c r="F172" s="165">
        <v>0</v>
      </c>
      <c r="G172" s="165">
        <v>0</v>
      </c>
      <c r="H172" s="298">
        <v>0</v>
      </c>
      <c r="I172" s="298">
        <v>0</v>
      </c>
    </row>
    <row r="173" spans="3:9" ht="12.75" customHeight="1">
      <c r="C173" s="47"/>
      <c r="D173" s="46" t="str">
        <f>$D$13</f>
        <v>Jahr 2017</v>
      </c>
      <c r="E173" s="169">
        <f t="shared" si="2"/>
        <v>0</v>
      </c>
      <c r="F173" s="169">
        <v>0</v>
      </c>
      <c r="G173" s="169">
        <v>0</v>
      </c>
      <c r="H173" s="298">
        <v>0</v>
      </c>
      <c r="I173" s="298">
        <v>0</v>
      </c>
    </row>
    <row r="174" spans="2:9" ht="12.75" customHeight="1">
      <c r="B174" s="63" t="s">
        <v>442</v>
      </c>
      <c r="C174" s="62" t="s">
        <v>443</v>
      </c>
      <c r="D174" s="39" t="str">
        <f>$D$12</f>
        <v>Jahr 2018</v>
      </c>
      <c r="E174" s="165">
        <f t="shared" si="2"/>
        <v>0</v>
      </c>
      <c r="F174" s="165">
        <v>0</v>
      </c>
      <c r="G174" s="165">
        <v>0</v>
      </c>
      <c r="H174" s="298">
        <v>0</v>
      </c>
      <c r="I174" s="298">
        <v>0</v>
      </c>
    </row>
    <row r="175" spans="3:9" ht="12.75" customHeight="1">
      <c r="C175" s="47"/>
      <c r="D175" s="46" t="str">
        <f>$D$13</f>
        <v>Jahr 2017</v>
      </c>
      <c r="E175" s="169">
        <f t="shared" si="2"/>
        <v>0</v>
      </c>
      <c r="F175" s="169">
        <v>0</v>
      </c>
      <c r="G175" s="169">
        <v>0</v>
      </c>
      <c r="H175" s="298">
        <v>0</v>
      </c>
      <c r="I175" s="298">
        <v>0</v>
      </c>
    </row>
    <row r="176" spans="2:9" ht="12.75" customHeight="1">
      <c r="B176" s="63" t="s">
        <v>444</v>
      </c>
      <c r="C176" s="62" t="s">
        <v>445</v>
      </c>
      <c r="D176" s="39" t="str">
        <f>$D$12</f>
        <v>Jahr 2018</v>
      </c>
      <c r="E176" s="165">
        <f t="shared" si="2"/>
        <v>0</v>
      </c>
      <c r="F176" s="165">
        <v>0</v>
      </c>
      <c r="G176" s="165">
        <v>0</v>
      </c>
      <c r="H176" s="298">
        <v>0</v>
      </c>
      <c r="I176" s="298">
        <v>0</v>
      </c>
    </row>
    <row r="177" spans="3:9" ht="12.75" customHeight="1">
      <c r="C177" s="47"/>
      <c r="D177" s="46" t="str">
        <f>$D$13</f>
        <v>Jahr 2017</v>
      </c>
      <c r="E177" s="169">
        <f t="shared" si="2"/>
        <v>0</v>
      </c>
      <c r="F177" s="169">
        <v>0</v>
      </c>
      <c r="G177" s="169">
        <v>0</v>
      </c>
      <c r="H177" s="298">
        <v>0</v>
      </c>
      <c r="I177" s="298">
        <v>0</v>
      </c>
    </row>
    <row r="178" spans="2:9" ht="12.75" customHeight="1">
      <c r="B178" s="63" t="s">
        <v>446</v>
      </c>
      <c r="C178" s="62" t="s">
        <v>447</v>
      </c>
      <c r="D178" s="39" t="str">
        <f>$D$12</f>
        <v>Jahr 2018</v>
      </c>
      <c r="E178" s="165">
        <f t="shared" si="2"/>
        <v>0</v>
      </c>
      <c r="F178" s="165">
        <v>0</v>
      </c>
      <c r="G178" s="165">
        <v>0</v>
      </c>
      <c r="H178" s="298">
        <v>0</v>
      </c>
      <c r="I178" s="298">
        <v>0</v>
      </c>
    </row>
    <row r="179" spans="3:9" ht="12.75" customHeight="1">
      <c r="C179" s="47"/>
      <c r="D179" s="46" t="str">
        <f>$D$13</f>
        <v>Jahr 2017</v>
      </c>
      <c r="E179" s="169">
        <f t="shared" si="2"/>
        <v>0</v>
      </c>
      <c r="F179" s="169">
        <v>0</v>
      </c>
      <c r="G179" s="169">
        <v>0</v>
      </c>
      <c r="H179" s="298">
        <v>0</v>
      </c>
      <c r="I179" s="298">
        <v>0</v>
      </c>
    </row>
    <row r="180" spans="2:9" ht="12.75" customHeight="1">
      <c r="B180" s="63" t="s">
        <v>448</v>
      </c>
      <c r="C180" s="62" t="s">
        <v>449</v>
      </c>
      <c r="D180" s="39" t="str">
        <f>$D$12</f>
        <v>Jahr 2018</v>
      </c>
      <c r="E180" s="165">
        <f t="shared" si="2"/>
        <v>0</v>
      </c>
      <c r="F180" s="165">
        <v>0</v>
      </c>
      <c r="G180" s="165">
        <v>0</v>
      </c>
      <c r="H180" s="298">
        <v>0</v>
      </c>
      <c r="I180" s="298">
        <v>0</v>
      </c>
    </row>
    <row r="181" spans="3:9" ht="12.75" customHeight="1">
      <c r="C181" s="47"/>
      <c r="D181" s="46" t="str">
        <f>$D$13</f>
        <v>Jahr 2017</v>
      </c>
      <c r="E181" s="169">
        <f t="shared" si="2"/>
        <v>0</v>
      </c>
      <c r="F181" s="169">
        <v>0</v>
      </c>
      <c r="G181" s="169">
        <v>0</v>
      </c>
      <c r="H181" s="298">
        <v>0</v>
      </c>
      <c r="I181" s="298">
        <v>0</v>
      </c>
    </row>
    <row r="182" spans="2:9" ht="12.75" customHeight="1">
      <c r="B182" s="63" t="s">
        <v>87</v>
      </c>
      <c r="C182" s="62" t="s">
        <v>70</v>
      </c>
      <c r="D182" s="39" t="str">
        <f>$D$12</f>
        <v>Jahr 2018</v>
      </c>
      <c r="E182" s="165">
        <f t="shared" si="2"/>
        <v>0</v>
      </c>
      <c r="F182" s="165">
        <v>0</v>
      </c>
      <c r="G182" s="165">
        <v>0</v>
      </c>
      <c r="H182" s="298">
        <v>0</v>
      </c>
      <c r="I182" s="298">
        <v>0</v>
      </c>
    </row>
    <row r="183" spans="3:9" ht="12.75" customHeight="1">
      <c r="C183" s="47"/>
      <c r="D183" s="46" t="str">
        <f>$D$13</f>
        <v>Jahr 2017</v>
      </c>
      <c r="E183" s="169">
        <f t="shared" si="2"/>
        <v>0</v>
      </c>
      <c r="F183" s="169">
        <v>0</v>
      </c>
      <c r="G183" s="169">
        <v>0</v>
      </c>
      <c r="H183" s="298">
        <v>0</v>
      </c>
      <c r="I183" s="298">
        <v>0</v>
      </c>
    </row>
    <row r="184" spans="2:9" ht="12.75" customHeight="1">
      <c r="B184" s="63" t="s">
        <v>450</v>
      </c>
      <c r="C184" s="62" t="s">
        <v>451</v>
      </c>
      <c r="D184" s="39" t="str">
        <f>$D$12</f>
        <v>Jahr 2018</v>
      </c>
      <c r="E184" s="165">
        <f t="shared" si="2"/>
        <v>0</v>
      </c>
      <c r="F184" s="165">
        <v>0</v>
      </c>
      <c r="G184" s="165">
        <v>0</v>
      </c>
      <c r="H184" s="298">
        <v>0</v>
      </c>
      <c r="I184" s="298">
        <v>0</v>
      </c>
    </row>
    <row r="185" spans="3:9" ht="12.75" customHeight="1">
      <c r="C185" s="47"/>
      <c r="D185" s="46" t="str">
        <f>$D$13</f>
        <v>Jahr 2017</v>
      </c>
      <c r="E185" s="169">
        <f t="shared" si="2"/>
        <v>0</v>
      </c>
      <c r="F185" s="169">
        <v>0</v>
      </c>
      <c r="G185" s="169">
        <v>0</v>
      </c>
      <c r="H185" s="298">
        <v>0</v>
      </c>
      <c r="I185" s="298">
        <v>0</v>
      </c>
    </row>
    <row r="186" spans="2:9" ht="12.75" customHeight="1">
      <c r="B186" s="63" t="s">
        <v>452</v>
      </c>
      <c r="C186" s="62" t="s">
        <v>453</v>
      </c>
      <c r="D186" s="39" t="str">
        <f>$D$12</f>
        <v>Jahr 2018</v>
      </c>
      <c r="E186" s="165">
        <f t="shared" si="2"/>
        <v>0</v>
      </c>
      <c r="F186" s="165">
        <v>0</v>
      </c>
      <c r="G186" s="165">
        <v>0</v>
      </c>
      <c r="H186" s="298">
        <v>0</v>
      </c>
      <c r="I186" s="298">
        <v>0</v>
      </c>
    </row>
    <row r="187" spans="3:9" ht="12.75" customHeight="1">
      <c r="C187" s="47"/>
      <c r="D187" s="46" t="str">
        <f>$D$13</f>
        <v>Jahr 2017</v>
      </c>
      <c r="E187" s="169">
        <f t="shared" si="2"/>
        <v>0</v>
      </c>
      <c r="F187" s="169">
        <v>0</v>
      </c>
      <c r="G187" s="169">
        <v>0</v>
      </c>
      <c r="H187" s="298">
        <v>0</v>
      </c>
      <c r="I187" s="298">
        <v>0</v>
      </c>
    </row>
    <row r="188" spans="2:9" ht="12.75" customHeight="1">
      <c r="B188" s="63" t="s">
        <v>454</v>
      </c>
      <c r="C188" s="62" t="s">
        <v>455</v>
      </c>
      <c r="D188" s="39" t="str">
        <f>$D$12</f>
        <v>Jahr 2018</v>
      </c>
      <c r="E188" s="165">
        <f t="shared" si="2"/>
        <v>0</v>
      </c>
      <c r="F188" s="165">
        <v>0</v>
      </c>
      <c r="G188" s="165">
        <v>0</v>
      </c>
      <c r="H188" s="298">
        <v>0</v>
      </c>
      <c r="I188" s="298">
        <v>0</v>
      </c>
    </row>
    <row r="189" spans="3:9" ht="12.75" customHeight="1">
      <c r="C189" s="47"/>
      <c r="D189" s="46" t="str">
        <f>$D$13</f>
        <v>Jahr 2017</v>
      </c>
      <c r="E189" s="169">
        <f t="shared" si="2"/>
        <v>0</v>
      </c>
      <c r="F189" s="169">
        <v>0</v>
      </c>
      <c r="G189" s="169">
        <v>0</v>
      </c>
      <c r="H189" s="298">
        <v>0</v>
      </c>
      <c r="I189" s="298">
        <v>0</v>
      </c>
    </row>
    <row r="190" spans="2:9" ht="12.75" customHeight="1">
      <c r="B190" s="63" t="s">
        <v>456</v>
      </c>
      <c r="C190" s="62" t="s">
        <v>457</v>
      </c>
      <c r="D190" s="39" t="str">
        <f>$D$12</f>
        <v>Jahr 2018</v>
      </c>
      <c r="E190" s="165">
        <f t="shared" si="2"/>
        <v>0</v>
      </c>
      <c r="F190" s="165">
        <v>0</v>
      </c>
      <c r="G190" s="165">
        <v>0</v>
      </c>
      <c r="H190" s="298">
        <v>0</v>
      </c>
      <c r="I190" s="298">
        <v>0</v>
      </c>
    </row>
    <row r="191" spans="3:9" ht="12.75" customHeight="1">
      <c r="C191" s="47"/>
      <c r="D191" s="46" t="str">
        <f>$D$13</f>
        <v>Jahr 2017</v>
      </c>
      <c r="E191" s="169">
        <f t="shared" si="2"/>
        <v>0</v>
      </c>
      <c r="F191" s="169">
        <v>0</v>
      </c>
      <c r="G191" s="169">
        <v>0</v>
      </c>
      <c r="H191" s="298">
        <v>0</v>
      </c>
      <c r="I191" s="298">
        <v>0</v>
      </c>
    </row>
    <row r="192" spans="2:9" ht="12.75" customHeight="1">
      <c r="B192" s="63" t="s">
        <v>458</v>
      </c>
      <c r="C192" s="62" t="s">
        <v>459</v>
      </c>
      <c r="D192" s="39" t="str">
        <f>$D$12</f>
        <v>Jahr 2018</v>
      </c>
      <c r="E192" s="165">
        <f t="shared" si="2"/>
        <v>0</v>
      </c>
      <c r="F192" s="165">
        <v>0</v>
      </c>
      <c r="G192" s="165">
        <v>0</v>
      </c>
      <c r="H192" s="298">
        <v>0</v>
      </c>
      <c r="I192" s="298">
        <v>0</v>
      </c>
    </row>
    <row r="193" spans="3:9" ht="12.75" customHeight="1">
      <c r="C193" s="47"/>
      <c r="D193" s="46" t="str">
        <f>$D$13</f>
        <v>Jahr 2017</v>
      </c>
      <c r="E193" s="169">
        <f t="shared" si="2"/>
        <v>0</v>
      </c>
      <c r="F193" s="169">
        <v>0</v>
      </c>
      <c r="G193" s="169">
        <v>0</v>
      </c>
      <c r="H193" s="298">
        <v>0</v>
      </c>
      <c r="I193" s="298">
        <v>0</v>
      </c>
    </row>
    <row r="194" spans="2:9" ht="12.75" customHeight="1">
      <c r="B194" s="63" t="s">
        <v>460</v>
      </c>
      <c r="C194" s="62" t="s">
        <v>461</v>
      </c>
      <c r="D194" s="39" t="str">
        <f>$D$12</f>
        <v>Jahr 2018</v>
      </c>
      <c r="E194" s="165">
        <f t="shared" si="2"/>
        <v>0</v>
      </c>
      <c r="F194" s="165">
        <v>0</v>
      </c>
      <c r="G194" s="165">
        <v>0</v>
      </c>
      <c r="H194" s="298">
        <v>0</v>
      </c>
      <c r="I194" s="298">
        <v>0</v>
      </c>
    </row>
    <row r="195" spans="3:9" ht="12.75" customHeight="1">
      <c r="C195" s="47"/>
      <c r="D195" s="46" t="str">
        <f>$D$13</f>
        <v>Jahr 2017</v>
      </c>
      <c r="E195" s="169">
        <f t="shared" si="2"/>
        <v>0</v>
      </c>
      <c r="F195" s="169">
        <v>0</v>
      </c>
      <c r="G195" s="169">
        <v>0</v>
      </c>
      <c r="H195" s="298">
        <v>0</v>
      </c>
      <c r="I195" s="298">
        <v>0</v>
      </c>
    </row>
    <row r="196" spans="2:9" ht="12.75" customHeight="1">
      <c r="B196" s="63" t="s">
        <v>462</v>
      </c>
      <c r="C196" s="62" t="s">
        <v>463</v>
      </c>
      <c r="D196" s="39" t="str">
        <f>$D$12</f>
        <v>Jahr 2018</v>
      </c>
      <c r="E196" s="165">
        <f t="shared" si="2"/>
        <v>0</v>
      </c>
      <c r="F196" s="165">
        <v>0</v>
      </c>
      <c r="G196" s="165">
        <v>0</v>
      </c>
      <c r="H196" s="298">
        <v>0</v>
      </c>
      <c r="I196" s="298">
        <v>0</v>
      </c>
    </row>
    <row r="197" spans="3:9" ht="12.75" customHeight="1">
      <c r="C197" s="47"/>
      <c r="D197" s="46" t="str">
        <f>$D$13</f>
        <v>Jahr 2017</v>
      </c>
      <c r="E197" s="169">
        <f t="shared" si="2"/>
        <v>0</v>
      </c>
      <c r="F197" s="169">
        <v>0</v>
      </c>
      <c r="G197" s="169">
        <v>0</v>
      </c>
      <c r="H197" s="298">
        <v>0</v>
      </c>
      <c r="I197" s="298">
        <v>0</v>
      </c>
    </row>
    <row r="198" spans="2:9" ht="12.75" customHeight="1">
      <c r="B198" s="63" t="s">
        <v>464</v>
      </c>
      <c r="C198" s="62" t="s">
        <v>465</v>
      </c>
      <c r="D198" s="39" t="str">
        <f>$D$12</f>
        <v>Jahr 2018</v>
      </c>
      <c r="E198" s="165">
        <f t="shared" si="2"/>
        <v>0</v>
      </c>
      <c r="F198" s="165">
        <v>0</v>
      </c>
      <c r="G198" s="165">
        <v>0</v>
      </c>
      <c r="H198" s="298">
        <v>0</v>
      </c>
      <c r="I198" s="298">
        <v>0</v>
      </c>
    </row>
    <row r="199" spans="3:9" ht="12.75" customHeight="1">
      <c r="C199" s="47"/>
      <c r="D199" s="46" t="str">
        <f>$D$13</f>
        <v>Jahr 2017</v>
      </c>
      <c r="E199" s="169">
        <f t="shared" si="2"/>
        <v>0</v>
      </c>
      <c r="F199" s="169">
        <v>0</v>
      </c>
      <c r="G199" s="169">
        <v>0</v>
      </c>
      <c r="H199" s="298">
        <v>0</v>
      </c>
      <c r="I199" s="298">
        <v>0</v>
      </c>
    </row>
    <row r="200" spans="2:9" ht="12.75" customHeight="1">
      <c r="B200" s="63" t="s">
        <v>466</v>
      </c>
      <c r="C200" s="62" t="s">
        <v>467</v>
      </c>
      <c r="D200" s="39" t="str">
        <f>$D$12</f>
        <v>Jahr 2018</v>
      </c>
      <c r="E200" s="165">
        <f t="shared" si="2"/>
        <v>0</v>
      </c>
      <c r="F200" s="165">
        <v>0</v>
      </c>
      <c r="G200" s="165">
        <v>0</v>
      </c>
      <c r="H200" s="298">
        <v>0</v>
      </c>
      <c r="I200" s="298">
        <v>0</v>
      </c>
    </row>
    <row r="201" spans="3:9" ht="12.75" customHeight="1">
      <c r="C201" s="47"/>
      <c r="D201" s="46" t="str">
        <f>$D$13</f>
        <v>Jahr 2017</v>
      </c>
      <c r="E201" s="169">
        <f t="shared" si="2"/>
        <v>0</v>
      </c>
      <c r="F201" s="169">
        <v>0</v>
      </c>
      <c r="G201" s="169">
        <v>0</v>
      </c>
      <c r="H201" s="298">
        <v>0</v>
      </c>
      <c r="I201" s="298">
        <v>0</v>
      </c>
    </row>
    <row r="202" spans="2:9" ht="12.75" customHeight="1">
      <c r="B202" s="63" t="s">
        <v>468</v>
      </c>
      <c r="C202" s="62" t="s">
        <v>469</v>
      </c>
      <c r="D202" s="39" t="str">
        <f>$D$12</f>
        <v>Jahr 2018</v>
      </c>
      <c r="E202" s="165">
        <f t="shared" si="2"/>
        <v>0</v>
      </c>
      <c r="F202" s="165">
        <v>0</v>
      </c>
      <c r="G202" s="165">
        <v>0</v>
      </c>
      <c r="H202" s="298">
        <v>0</v>
      </c>
      <c r="I202" s="298">
        <v>0</v>
      </c>
    </row>
    <row r="203" spans="3:9" ht="12.75" customHeight="1">
      <c r="C203" s="47"/>
      <c r="D203" s="46" t="str">
        <f>$D$13</f>
        <v>Jahr 2017</v>
      </c>
      <c r="E203" s="169">
        <f t="shared" si="2"/>
        <v>0</v>
      </c>
      <c r="F203" s="169">
        <v>0</v>
      </c>
      <c r="G203" s="169">
        <v>0</v>
      </c>
      <c r="H203" s="298">
        <v>0</v>
      </c>
      <c r="I203" s="298">
        <v>0</v>
      </c>
    </row>
    <row r="204" spans="2:9" ht="12.75" customHeight="1">
      <c r="B204" s="63" t="s">
        <v>470</v>
      </c>
      <c r="C204" s="62" t="s">
        <v>471</v>
      </c>
      <c r="D204" s="39" t="str">
        <f>$D$12</f>
        <v>Jahr 2018</v>
      </c>
      <c r="E204" s="165">
        <f t="shared" si="2"/>
        <v>0</v>
      </c>
      <c r="F204" s="165">
        <v>0</v>
      </c>
      <c r="G204" s="165">
        <v>0</v>
      </c>
      <c r="H204" s="298">
        <v>0</v>
      </c>
      <c r="I204" s="298">
        <v>0</v>
      </c>
    </row>
    <row r="205" spans="3:9" ht="12.75" customHeight="1">
      <c r="C205" s="47"/>
      <c r="D205" s="46" t="str">
        <f>$D$13</f>
        <v>Jahr 2017</v>
      </c>
      <c r="E205" s="169">
        <f t="shared" si="2"/>
        <v>0</v>
      </c>
      <c r="F205" s="169">
        <v>0</v>
      </c>
      <c r="G205" s="169">
        <v>0</v>
      </c>
      <c r="H205" s="298">
        <v>0</v>
      </c>
      <c r="I205" s="298">
        <v>0</v>
      </c>
    </row>
    <row r="206" spans="2:9" ht="12.75" customHeight="1">
      <c r="B206" s="63" t="s">
        <v>472</v>
      </c>
      <c r="C206" s="62" t="s">
        <v>473</v>
      </c>
      <c r="D206" s="39" t="str">
        <f>$D$12</f>
        <v>Jahr 2018</v>
      </c>
      <c r="E206" s="165">
        <f t="shared" si="2"/>
        <v>0</v>
      </c>
      <c r="F206" s="165">
        <v>0</v>
      </c>
      <c r="G206" s="165">
        <v>0</v>
      </c>
      <c r="H206" s="298">
        <v>0</v>
      </c>
      <c r="I206" s="298">
        <v>0</v>
      </c>
    </row>
    <row r="207" spans="3:9" ht="12.75" customHeight="1">
      <c r="C207" s="47"/>
      <c r="D207" s="46" t="str">
        <f>$D$13</f>
        <v>Jahr 2017</v>
      </c>
      <c r="E207" s="169">
        <f t="shared" si="2"/>
        <v>0</v>
      </c>
      <c r="F207" s="169">
        <v>0</v>
      </c>
      <c r="G207" s="169">
        <v>0</v>
      </c>
      <c r="H207" s="298">
        <v>0</v>
      </c>
      <c r="I207" s="298">
        <v>0</v>
      </c>
    </row>
    <row r="208" spans="2:9" ht="12.75" customHeight="1">
      <c r="B208" s="63" t="s">
        <v>474</v>
      </c>
      <c r="C208" s="62" t="s">
        <v>475</v>
      </c>
      <c r="D208" s="39" t="str">
        <f>$D$12</f>
        <v>Jahr 2018</v>
      </c>
      <c r="E208" s="165">
        <f aca="true" t="shared" si="3" ref="E208:E271">SUM(F208:G208)</f>
        <v>0</v>
      </c>
      <c r="F208" s="165">
        <v>0</v>
      </c>
      <c r="G208" s="165">
        <v>0</v>
      </c>
      <c r="H208" s="298">
        <v>0</v>
      </c>
      <c r="I208" s="298">
        <v>0</v>
      </c>
    </row>
    <row r="209" spans="3:9" ht="12.75" customHeight="1">
      <c r="C209" s="47"/>
      <c r="D209" s="46" t="str">
        <f>$D$13</f>
        <v>Jahr 2017</v>
      </c>
      <c r="E209" s="169">
        <f t="shared" si="3"/>
        <v>0</v>
      </c>
      <c r="F209" s="169">
        <v>0</v>
      </c>
      <c r="G209" s="169">
        <v>0</v>
      </c>
      <c r="H209" s="298">
        <v>0</v>
      </c>
      <c r="I209" s="298">
        <v>0</v>
      </c>
    </row>
    <row r="210" spans="2:9" ht="12.75" customHeight="1">
      <c r="B210" s="63" t="s">
        <v>476</v>
      </c>
      <c r="C210" s="62" t="s">
        <v>477</v>
      </c>
      <c r="D210" s="39" t="str">
        <f>$D$12</f>
        <v>Jahr 2018</v>
      </c>
      <c r="E210" s="165">
        <f t="shared" si="3"/>
        <v>0</v>
      </c>
      <c r="F210" s="165">
        <v>0</v>
      </c>
      <c r="G210" s="165">
        <v>0</v>
      </c>
      <c r="H210" s="298">
        <v>0</v>
      </c>
      <c r="I210" s="298">
        <v>0</v>
      </c>
    </row>
    <row r="211" spans="3:9" ht="12.75" customHeight="1">
      <c r="C211" s="47"/>
      <c r="D211" s="46" t="str">
        <f>$D$13</f>
        <v>Jahr 2017</v>
      </c>
      <c r="E211" s="169">
        <f t="shared" si="3"/>
        <v>0</v>
      </c>
      <c r="F211" s="169">
        <v>0</v>
      </c>
      <c r="G211" s="169">
        <v>0</v>
      </c>
      <c r="H211" s="298">
        <v>0</v>
      </c>
      <c r="I211" s="298">
        <v>0</v>
      </c>
    </row>
    <row r="212" spans="2:9" ht="12.75" customHeight="1">
      <c r="B212" s="63" t="s">
        <v>478</v>
      </c>
      <c r="C212" s="62" t="s">
        <v>479</v>
      </c>
      <c r="D212" s="39" t="str">
        <f>$D$12</f>
        <v>Jahr 2018</v>
      </c>
      <c r="E212" s="165">
        <f t="shared" si="3"/>
        <v>0</v>
      </c>
      <c r="F212" s="165">
        <v>0</v>
      </c>
      <c r="G212" s="165">
        <v>0</v>
      </c>
      <c r="H212" s="298">
        <v>0</v>
      </c>
      <c r="I212" s="298">
        <v>0</v>
      </c>
    </row>
    <row r="213" spans="3:9" ht="12.75" customHeight="1">
      <c r="C213" s="47"/>
      <c r="D213" s="46" t="str">
        <f>$D$13</f>
        <v>Jahr 2017</v>
      </c>
      <c r="E213" s="169">
        <f t="shared" si="3"/>
        <v>0</v>
      </c>
      <c r="F213" s="169">
        <v>0</v>
      </c>
      <c r="G213" s="169">
        <v>0</v>
      </c>
      <c r="H213" s="298">
        <v>0</v>
      </c>
      <c r="I213" s="298">
        <v>0</v>
      </c>
    </row>
    <row r="214" spans="2:9" ht="12.75" customHeight="1">
      <c r="B214" s="63" t="s">
        <v>480</v>
      </c>
      <c r="C214" s="62" t="s">
        <v>481</v>
      </c>
      <c r="D214" s="39" t="str">
        <f>$D$12</f>
        <v>Jahr 2018</v>
      </c>
      <c r="E214" s="165">
        <f t="shared" si="3"/>
        <v>0</v>
      </c>
      <c r="F214" s="165">
        <v>0</v>
      </c>
      <c r="G214" s="165">
        <v>0</v>
      </c>
      <c r="H214" s="298">
        <v>0</v>
      </c>
      <c r="I214" s="298">
        <v>0</v>
      </c>
    </row>
    <row r="215" spans="3:9" ht="12.75" customHeight="1">
      <c r="C215" s="47"/>
      <c r="D215" s="46" t="str">
        <f>$D$13</f>
        <v>Jahr 2017</v>
      </c>
      <c r="E215" s="169">
        <f t="shared" si="3"/>
        <v>0</v>
      </c>
      <c r="F215" s="169">
        <v>0</v>
      </c>
      <c r="G215" s="169">
        <v>0</v>
      </c>
      <c r="H215" s="298">
        <v>0</v>
      </c>
      <c r="I215" s="298">
        <v>0</v>
      </c>
    </row>
    <row r="216" spans="2:9" ht="12.75" customHeight="1">
      <c r="B216" s="63" t="s">
        <v>482</v>
      </c>
      <c r="C216" s="62" t="s">
        <v>483</v>
      </c>
      <c r="D216" s="39" t="str">
        <f>$D$12</f>
        <v>Jahr 2018</v>
      </c>
      <c r="E216" s="165">
        <f t="shared" si="3"/>
        <v>0</v>
      </c>
      <c r="F216" s="165">
        <v>0</v>
      </c>
      <c r="G216" s="165">
        <v>0</v>
      </c>
      <c r="H216" s="298">
        <v>0</v>
      </c>
      <c r="I216" s="298">
        <v>0</v>
      </c>
    </row>
    <row r="217" spans="3:9" ht="12.75" customHeight="1">
      <c r="C217" s="47"/>
      <c r="D217" s="46" t="str">
        <f>$D$13</f>
        <v>Jahr 2017</v>
      </c>
      <c r="E217" s="169">
        <f t="shared" si="3"/>
        <v>0</v>
      </c>
      <c r="F217" s="169">
        <v>0</v>
      </c>
      <c r="G217" s="169">
        <v>0</v>
      </c>
      <c r="H217" s="298">
        <v>0</v>
      </c>
      <c r="I217" s="298">
        <v>0</v>
      </c>
    </row>
    <row r="218" spans="2:9" ht="12.75" customHeight="1">
      <c r="B218" s="63" t="s">
        <v>102</v>
      </c>
      <c r="C218" s="62" t="s">
        <v>32</v>
      </c>
      <c r="D218" s="39" t="str">
        <f>$D$12</f>
        <v>Jahr 2018</v>
      </c>
      <c r="E218" s="165">
        <f t="shared" si="3"/>
        <v>0</v>
      </c>
      <c r="F218" s="165">
        <v>0</v>
      </c>
      <c r="G218" s="165">
        <v>0</v>
      </c>
      <c r="H218" s="298">
        <v>0</v>
      </c>
      <c r="I218" s="298">
        <v>0</v>
      </c>
    </row>
    <row r="219" spans="3:9" ht="12.75" customHeight="1">
      <c r="C219" s="47"/>
      <c r="D219" s="46" t="str">
        <f>$D$13</f>
        <v>Jahr 2017</v>
      </c>
      <c r="E219" s="169">
        <f t="shared" si="3"/>
        <v>0</v>
      </c>
      <c r="F219" s="169">
        <v>0</v>
      </c>
      <c r="G219" s="169">
        <v>0</v>
      </c>
      <c r="H219" s="298">
        <v>0</v>
      </c>
      <c r="I219" s="298">
        <v>0</v>
      </c>
    </row>
    <row r="220" spans="2:9" ht="12.75" customHeight="1">
      <c r="B220" s="63" t="s">
        <v>484</v>
      </c>
      <c r="C220" s="62" t="s">
        <v>485</v>
      </c>
      <c r="D220" s="39" t="str">
        <f>$D$12</f>
        <v>Jahr 2018</v>
      </c>
      <c r="E220" s="165">
        <f t="shared" si="3"/>
        <v>0</v>
      </c>
      <c r="F220" s="165">
        <v>0</v>
      </c>
      <c r="G220" s="165">
        <v>0</v>
      </c>
      <c r="H220" s="298">
        <v>0</v>
      </c>
      <c r="I220" s="298">
        <v>0</v>
      </c>
    </row>
    <row r="221" spans="3:9" ht="12.75" customHeight="1">
      <c r="C221" s="47"/>
      <c r="D221" s="46" t="str">
        <f>$D$13</f>
        <v>Jahr 2017</v>
      </c>
      <c r="E221" s="169">
        <f t="shared" si="3"/>
        <v>0</v>
      </c>
      <c r="F221" s="169">
        <v>0</v>
      </c>
      <c r="G221" s="169">
        <v>0</v>
      </c>
      <c r="H221" s="298">
        <v>0</v>
      </c>
      <c r="I221" s="298">
        <v>0</v>
      </c>
    </row>
    <row r="222" spans="2:9" ht="12.75" customHeight="1">
      <c r="B222" s="63" t="s">
        <v>486</v>
      </c>
      <c r="C222" s="62" t="s">
        <v>487</v>
      </c>
      <c r="D222" s="39" t="str">
        <f>$D$12</f>
        <v>Jahr 2018</v>
      </c>
      <c r="E222" s="165">
        <f t="shared" si="3"/>
        <v>0</v>
      </c>
      <c r="F222" s="165">
        <v>0</v>
      </c>
      <c r="G222" s="165">
        <v>0</v>
      </c>
      <c r="H222" s="298">
        <v>0</v>
      </c>
      <c r="I222" s="298">
        <v>0</v>
      </c>
    </row>
    <row r="223" spans="3:9" ht="12.75" customHeight="1">
      <c r="C223" s="47"/>
      <c r="D223" s="46" t="str">
        <f>$D$13</f>
        <v>Jahr 2017</v>
      </c>
      <c r="E223" s="169">
        <f t="shared" si="3"/>
        <v>0</v>
      </c>
      <c r="F223" s="169">
        <v>0</v>
      </c>
      <c r="G223" s="169">
        <v>0</v>
      </c>
      <c r="H223" s="298">
        <v>0</v>
      </c>
      <c r="I223" s="298">
        <v>0</v>
      </c>
    </row>
    <row r="224" spans="2:9" ht="12.75" customHeight="1">
      <c r="B224" s="63" t="s">
        <v>488</v>
      </c>
      <c r="C224" s="62" t="s">
        <v>489</v>
      </c>
      <c r="D224" s="39" t="str">
        <f>$D$12</f>
        <v>Jahr 2018</v>
      </c>
      <c r="E224" s="165">
        <f t="shared" si="3"/>
        <v>0</v>
      </c>
      <c r="F224" s="165">
        <v>0</v>
      </c>
      <c r="G224" s="165">
        <v>0</v>
      </c>
      <c r="H224" s="298">
        <v>0</v>
      </c>
      <c r="I224" s="298">
        <v>0</v>
      </c>
    </row>
    <row r="225" spans="3:9" ht="12.75" customHeight="1">
      <c r="C225" s="47"/>
      <c r="D225" s="46" t="str">
        <f>$D$13</f>
        <v>Jahr 2017</v>
      </c>
      <c r="E225" s="169">
        <f t="shared" si="3"/>
        <v>0</v>
      </c>
      <c r="F225" s="169">
        <v>0</v>
      </c>
      <c r="G225" s="169">
        <v>0</v>
      </c>
      <c r="H225" s="298">
        <v>0</v>
      </c>
      <c r="I225" s="298">
        <v>0</v>
      </c>
    </row>
    <row r="226" spans="2:9" ht="12.75" customHeight="1">
      <c r="B226" s="63" t="s">
        <v>114</v>
      </c>
      <c r="C226" s="62" t="s">
        <v>49</v>
      </c>
      <c r="D226" s="39" t="str">
        <f>$D$12</f>
        <v>Jahr 2018</v>
      </c>
      <c r="E226" s="165">
        <f t="shared" si="3"/>
        <v>0</v>
      </c>
      <c r="F226" s="165">
        <v>0</v>
      </c>
      <c r="G226" s="165">
        <v>0</v>
      </c>
      <c r="H226" s="298">
        <v>0</v>
      </c>
      <c r="I226" s="298">
        <v>0</v>
      </c>
    </row>
    <row r="227" spans="3:9" ht="12.75" customHeight="1">
      <c r="C227" s="47"/>
      <c r="D227" s="46" t="str">
        <f>$D$13</f>
        <v>Jahr 2017</v>
      </c>
      <c r="E227" s="169">
        <f t="shared" si="3"/>
        <v>0</v>
      </c>
      <c r="F227" s="169">
        <v>0</v>
      </c>
      <c r="G227" s="169">
        <v>0</v>
      </c>
      <c r="H227" s="298">
        <v>0</v>
      </c>
      <c r="I227" s="298">
        <v>0</v>
      </c>
    </row>
    <row r="228" spans="2:9" ht="12.75" customHeight="1">
      <c r="B228" s="63" t="s">
        <v>103</v>
      </c>
      <c r="C228" s="62" t="s">
        <v>33</v>
      </c>
      <c r="D228" s="39" t="str">
        <f>$D$12</f>
        <v>Jahr 2018</v>
      </c>
      <c r="E228" s="165">
        <f t="shared" si="3"/>
        <v>0</v>
      </c>
      <c r="F228" s="165">
        <v>0</v>
      </c>
      <c r="G228" s="165">
        <v>0</v>
      </c>
      <c r="H228" s="298">
        <v>0</v>
      </c>
      <c r="I228" s="298">
        <v>0</v>
      </c>
    </row>
    <row r="229" spans="3:9" ht="12.75" customHeight="1">
      <c r="C229" s="47"/>
      <c r="D229" s="46" t="str">
        <f>$D$13</f>
        <v>Jahr 2017</v>
      </c>
      <c r="E229" s="169">
        <f t="shared" si="3"/>
        <v>0</v>
      </c>
      <c r="F229" s="169">
        <v>0</v>
      </c>
      <c r="G229" s="169">
        <v>0</v>
      </c>
      <c r="H229" s="298">
        <v>0</v>
      </c>
      <c r="I229" s="298">
        <v>0</v>
      </c>
    </row>
    <row r="230" spans="2:9" ht="12.75" customHeight="1">
      <c r="B230" s="63" t="s">
        <v>104</v>
      </c>
      <c r="C230" s="62" t="s">
        <v>34</v>
      </c>
      <c r="D230" s="39" t="str">
        <f>$D$12</f>
        <v>Jahr 2018</v>
      </c>
      <c r="E230" s="165">
        <f t="shared" si="3"/>
        <v>0</v>
      </c>
      <c r="F230" s="165">
        <v>0</v>
      </c>
      <c r="G230" s="165">
        <v>0</v>
      </c>
      <c r="H230" s="298">
        <v>0</v>
      </c>
      <c r="I230" s="298">
        <v>0</v>
      </c>
    </row>
    <row r="231" spans="3:9" ht="12.75" customHeight="1">
      <c r="C231" s="47"/>
      <c r="D231" s="46" t="str">
        <f>$D$13</f>
        <v>Jahr 2017</v>
      </c>
      <c r="E231" s="169">
        <f t="shared" si="3"/>
        <v>0</v>
      </c>
      <c r="F231" s="169">
        <v>0</v>
      </c>
      <c r="G231" s="169">
        <v>0</v>
      </c>
      <c r="H231" s="298">
        <v>0</v>
      </c>
      <c r="I231" s="298">
        <v>0</v>
      </c>
    </row>
    <row r="232" spans="2:9" ht="12.75" customHeight="1">
      <c r="B232" s="63" t="s">
        <v>490</v>
      </c>
      <c r="C232" s="62" t="s">
        <v>491</v>
      </c>
      <c r="D232" s="39" t="str">
        <f>$D$12</f>
        <v>Jahr 2018</v>
      </c>
      <c r="E232" s="165">
        <f t="shared" si="3"/>
        <v>0</v>
      </c>
      <c r="F232" s="165">
        <v>0</v>
      </c>
      <c r="G232" s="165">
        <v>0</v>
      </c>
      <c r="H232" s="298">
        <v>0</v>
      </c>
      <c r="I232" s="298">
        <v>0</v>
      </c>
    </row>
    <row r="233" spans="3:9" ht="12.75" customHeight="1">
      <c r="C233" s="47"/>
      <c r="D233" s="46" t="str">
        <f>$D$13</f>
        <v>Jahr 2017</v>
      </c>
      <c r="E233" s="169">
        <f t="shared" si="3"/>
        <v>0</v>
      </c>
      <c r="F233" s="169">
        <v>0</v>
      </c>
      <c r="G233" s="169">
        <v>0</v>
      </c>
      <c r="H233" s="298">
        <v>0</v>
      </c>
      <c r="I233" s="298">
        <v>0</v>
      </c>
    </row>
    <row r="234" spans="2:9" ht="12.75" customHeight="1">
      <c r="B234" s="63" t="s">
        <v>492</v>
      </c>
      <c r="C234" s="62" t="s">
        <v>493</v>
      </c>
      <c r="D234" s="39" t="str">
        <f>$D$12</f>
        <v>Jahr 2018</v>
      </c>
      <c r="E234" s="165">
        <f t="shared" si="3"/>
        <v>0</v>
      </c>
      <c r="F234" s="165">
        <v>0</v>
      </c>
      <c r="G234" s="165">
        <v>0</v>
      </c>
      <c r="H234" s="298">
        <v>0</v>
      </c>
      <c r="I234" s="298">
        <v>0</v>
      </c>
    </row>
    <row r="235" spans="3:9" ht="12.75" customHeight="1">
      <c r="C235" s="47"/>
      <c r="D235" s="46" t="str">
        <f>$D$13</f>
        <v>Jahr 2017</v>
      </c>
      <c r="E235" s="169">
        <f t="shared" si="3"/>
        <v>0</v>
      </c>
      <c r="F235" s="169">
        <v>0</v>
      </c>
      <c r="G235" s="169">
        <v>0</v>
      </c>
      <c r="H235" s="298">
        <v>0</v>
      </c>
      <c r="I235" s="298">
        <v>0</v>
      </c>
    </row>
    <row r="236" spans="2:9" ht="12.75" customHeight="1">
      <c r="B236" s="63" t="s">
        <v>494</v>
      </c>
      <c r="C236" s="62" t="s">
        <v>495</v>
      </c>
      <c r="D236" s="39" t="str">
        <f>$D$12</f>
        <v>Jahr 2018</v>
      </c>
      <c r="E236" s="165">
        <f t="shared" si="3"/>
        <v>0</v>
      </c>
      <c r="F236" s="165">
        <v>0</v>
      </c>
      <c r="G236" s="165">
        <v>0</v>
      </c>
      <c r="H236" s="298">
        <v>0</v>
      </c>
      <c r="I236" s="298">
        <v>0</v>
      </c>
    </row>
    <row r="237" spans="3:9" ht="12.75" customHeight="1">
      <c r="C237" s="47"/>
      <c r="D237" s="46" t="str">
        <f>$D$13</f>
        <v>Jahr 2017</v>
      </c>
      <c r="E237" s="169">
        <f t="shared" si="3"/>
        <v>0</v>
      </c>
      <c r="F237" s="169">
        <v>0</v>
      </c>
      <c r="G237" s="169">
        <v>0</v>
      </c>
      <c r="H237" s="298">
        <v>0</v>
      </c>
      <c r="I237" s="298">
        <v>0</v>
      </c>
    </row>
    <row r="238" spans="2:9" ht="12.75" customHeight="1">
      <c r="B238" s="63" t="s">
        <v>496</v>
      </c>
      <c r="C238" s="62" t="s">
        <v>497</v>
      </c>
      <c r="D238" s="39" t="str">
        <f>$D$12</f>
        <v>Jahr 2018</v>
      </c>
      <c r="E238" s="165">
        <f t="shared" si="3"/>
        <v>0</v>
      </c>
      <c r="F238" s="165">
        <v>0</v>
      </c>
      <c r="G238" s="165">
        <v>0</v>
      </c>
      <c r="H238" s="298">
        <v>0</v>
      </c>
      <c r="I238" s="298">
        <v>0</v>
      </c>
    </row>
    <row r="239" spans="3:9" ht="12.75" customHeight="1">
      <c r="C239" s="47"/>
      <c r="D239" s="46" t="str">
        <f>$D$13</f>
        <v>Jahr 2017</v>
      </c>
      <c r="E239" s="169">
        <f t="shared" si="3"/>
        <v>0</v>
      </c>
      <c r="F239" s="169">
        <v>0</v>
      </c>
      <c r="G239" s="169">
        <v>0</v>
      </c>
      <c r="H239" s="298">
        <v>0</v>
      </c>
      <c r="I239" s="298">
        <v>0</v>
      </c>
    </row>
    <row r="240" spans="2:9" ht="12.75" customHeight="1">
      <c r="B240" s="63" t="s">
        <v>498</v>
      </c>
      <c r="C240" s="62" t="s">
        <v>499</v>
      </c>
      <c r="D240" s="39" t="str">
        <f>$D$12</f>
        <v>Jahr 2018</v>
      </c>
      <c r="E240" s="165">
        <f t="shared" si="3"/>
        <v>0</v>
      </c>
      <c r="F240" s="165">
        <v>0</v>
      </c>
      <c r="G240" s="165">
        <v>0</v>
      </c>
      <c r="H240" s="298">
        <v>0</v>
      </c>
      <c r="I240" s="298">
        <v>0</v>
      </c>
    </row>
    <row r="241" spans="3:9" ht="12.75" customHeight="1">
      <c r="C241" s="47"/>
      <c r="D241" s="46" t="str">
        <f>$D$13</f>
        <v>Jahr 2017</v>
      </c>
      <c r="E241" s="169">
        <f t="shared" si="3"/>
        <v>0</v>
      </c>
      <c r="F241" s="169">
        <v>0</v>
      </c>
      <c r="G241" s="169">
        <v>0</v>
      </c>
      <c r="H241" s="298">
        <v>0</v>
      </c>
      <c r="I241" s="298">
        <v>0</v>
      </c>
    </row>
    <row r="242" spans="2:9" ht="12.75" customHeight="1">
      <c r="B242" s="63" t="s">
        <v>500</v>
      </c>
      <c r="C242" s="62" t="s">
        <v>501</v>
      </c>
      <c r="D242" s="39" t="str">
        <f>$D$12</f>
        <v>Jahr 2018</v>
      </c>
      <c r="E242" s="165">
        <f t="shared" si="3"/>
        <v>0</v>
      </c>
      <c r="F242" s="165">
        <v>0</v>
      </c>
      <c r="G242" s="165">
        <v>0</v>
      </c>
      <c r="H242" s="298">
        <v>0</v>
      </c>
      <c r="I242" s="298">
        <v>0</v>
      </c>
    </row>
    <row r="243" spans="3:9" ht="12.75" customHeight="1">
      <c r="C243" s="47"/>
      <c r="D243" s="46" t="str">
        <f>$D$13</f>
        <v>Jahr 2017</v>
      </c>
      <c r="E243" s="169">
        <f t="shared" si="3"/>
        <v>0</v>
      </c>
      <c r="F243" s="169">
        <v>0</v>
      </c>
      <c r="G243" s="169">
        <v>0</v>
      </c>
      <c r="H243" s="298">
        <v>0</v>
      </c>
      <c r="I243" s="298">
        <v>0</v>
      </c>
    </row>
    <row r="244" spans="2:9" ht="12.75" customHeight="1">
      <c r="B244" s="63" t="s">
        <v>96</v>
      </c>
      <c r="C244" s="62" t="s">
        <v>35</v>
      </c>
      <c r="D244" s="39" t="str">
        <f>$D$12</f>
        <v>Jahr 2018</v>
      </c>
      <c r="E244" s="165">
        <f t="shared" si="3"/>
        <v>0</v>
      </c>
      <c r="F244" s="165">
        <v>0</v>
      </c>
      <c r="G244" s="165">
        <v>0</v>
      </c>
      <c r="H244" s="298">
        <v>0</v>
      </c>
      <c r="I244" s="298">
        <v>0</v>
      </c>
    </row>
    <row r="245" spans="3:9" ht="12.75" customHeight="1">
      <c r="C245" s="47"/>
      <c r="D245" s="46" t="str">
        <f>$D$13</f>
        <v>Jahr 2017</v>
      </c>
      <c r="E245" s="169">
        <f t="shared" si="3"/>
        <v>0</v>
      </c>
      <c r="F245" s="169">
        <v>0</v>
      </c>
      <c r="G245" s="169">
        <v>0</v>
      </c>
      <c r="H245" s="298">
        <v>0</v>
      </c>
      <c r="I245" s="298">
        <v>0</v>
      </c>
    </row>
    <row r="246" spans="2:9" ht="12.75" customHeight="1">
      <c r="B246" s="63" t="s">
        <v>502</v>
      </c>
      <c r="C246" s="62" t="s">
        <v>503</v>
      </c>
      <c r="D246" s="39" t="str">
        <f>$D$12</f>
        <v>Jahr 2018</v>
      </c>
      <c r="E246" s="165">
        <f t="shared" si="3"/>
        <v>0</v>
      </c>
      <c r="F246" s="165">
        <v>0</v>
      </c>
      <c r="G246" s="165">
        <v>0</v>
      </c>
      <c r="H246" s="298">
        <v>0</v>
      </c>
      <c r="I246" s="298">
        <v>0</v>
      </c>
    </row>
    <row r="247" spans="3:9" ht="12.75" customHeight="1">
      <c r="C247" s="47"/>
      <c r="D247" s="46" t="str">
        <f>$D$13</f>
        <v>Jahr 2017</v>
      </c>
      <c r="E247" s="169">
        <f t="shared" si="3"/>
        <v>0</v>
      </c>
      <c r="F247" s="169">
        <v>0</v>
      </c>
      <c r="G247" s="169">
        <v>0</v>
      </c>
      <c r="H247" s="298">
        <v>0</v>
      </c>
      <c r="I247" s="298">
        <v>0</v>
      </c>
    </row>
    <row r="248" spans="2:9" ht="12.75" customHeight="1">
      <c r="B248" s="63" t="s">
        <v>504</v>
      </c>
      <c r="C248" s="62" t="s">
        <v>505</v>
      </c>
      <c r="D248" s="39" t="str">
        <f>$D$12</f>
        <v>Jahr 2018</v>
      </c>
      <c r="E248" s="165">
        <f t="shared" si="3"/>
        <v>0</v>
      </c>
      <c r="F248" s="165">
        <v>0</v>
      </c>
      <c r="G248" s="165">
        <v>0</v>
      </c>
      <c r="H248" s="298">
        <v>0</v>
      </c>
      <c r="I248" s="298">
        <v>0</v>
      </c>
    </row>
    <row r="249" spans="3:9" ht="12.75" customHeight="1">
      <c r="C249" s="47"/>
      <c r="D249" s="46" t="str">
        <f>$D$13</f>
        <v>Jahr 2017</v>
      </c>
      <c r="E249" s="169">
        <f t="shared" si="3"/>
        <v>0</v>
      </c>
      <c r="F249" s="169">
        <v>0</v>
      </c>
      <c r="G249" s="169">
        <v>0</v>
      </c>
      <c r="H249" s="298">
        <v>0</v>
      </c>
      <c r="I249" s="298">
        <v>0</v>
      </c>
    </row>
    <row r="250" spans="2:9" ht="12.75" customHeight="1">
      <c r="B250" s="63" t="s">
        <v>506</v>
      </c>
      <c r="C250" s="62" t="s">
        <v>507</v>
      </c>
      <c r="D250" s="39" t="str">
        <f>$D$12</f>
        <v>Jahr 2018</v>
      </c>
      <c r="E250" s="165">
        <f t="shared" si="3"/>
        <v>0</v>
      </c>
      <c r="F250" s="165">
        <v>0</v>
      </c>
      <c r="G250" s="165">
        <v>0</v>
      </c>
      <c r="H250" s="298">
        <v>0</v>
      </c>
      <c r="I250" s="298">
        <v>0</v>
      </c>
    </row>
    <row r="251" spans="3:9" ht="12.75" customHeight="1">
      <c r="C251" s="47"/>
      <c r="D251" s="46" t="str">
        <f>$D$13</f>
        <v>Jahr 2017</v>
      </c>
      <c r="E251" s="169">
        <f t="shared" si="3"/>
        <v>0</v>
      </c>
      <c r="F251" s="169">
        <v>0</v>
      </c>
      <c r="G251" s="169">
        <v>0</v>
      </c>
      <c r="H251" s="298">
        <v>0</v>
      </c>
      <c r="I251" s="298">
        <v>0</v>
      </c>
    </row>
    <row r="252" spans="2:9" ht="12.75" customHeight="1">
      <c r="B252" s="63" t="s">
        <v>508</v>
      </c>
      <c r="C252" s="62" t="s">
        <v>509</v>
      </c>
      <c r="D252" s="39" t="str">
        <f>$D$12</f>
        <v>Jahr 2018</v>
      </c>
      <c r="E252" s="165">
        <f t="shared" si="3"/>
        <v>0</v>
      </c>
      <c r="F252" s="165">
        <v>0</v>
      </c>
      <c r="G252" s="165">
        <v>0</v>
      </c>
      <c r="H252" s="298">
        <v>0</v>
      </c>
      <c r="I252" s="298">
        <v>0</v>
      </c>
    </row>
    <row r="253" spans="3:9" ht="12.75" customHeight="1">
      <c r="C253" s="47"/>
      <c r="D253" s="46" t="str">
        <f>$D$13</f>
        <v>Jahr 2017</v>
      </c>
      <c r="E253" s="169">
        <f t="shared" si="3"/>
        <v>0</v>
      </c>
      <c r="F253" s="169">
        <v>0</v>
      </c>
      <c r="G253" s="169">
        <v>0</v>
      </c>
      <c r="H253" s="298">
        <v>0</v>
      </c>
      <c r="I253" s="298">
        <v>0</v>
      </c>
    </row>
    <row r="254" spans="2:9" ht="12.75" customHeight="1">
      <c r="B254" s="63" t="s">
        <v>510</v>
      </c>
      <c r="C254" s="62" t="s">
        <v>511</v>
      </c>
      <c r="D254" s="39" t="str">
        <f>$D$12</f>
        <v>Jahr 2018</v>
      </c>
      <c r="E254" s="165">
        <f t="shared" si="3"/>
        <v>0</v>
      </c>
      <c r="F254" s="165">
        <v>0</v>
      </c>
      <c r="G254" s="165">
        <v>0</v>
      </c>
      <c r="H254" s="298">
        <v>0</v>
      </c>
      <c r="I254" s="298">
        <v>0</v>
      </c>
    </row>
    <row r="255" spans="3:9" ht="12.75" customHeight="1">
      <c r="C255" s="47"/>
      <c r="D255" s="46" t="str">
        <f>$D$13</f>
        <v>Jahr 2017</v>
      </c>
      <c r="E255" s="169">
        <f t="shared" si="3"/>
        <v>0</v>
      </c>
      <c r="F255" s="169">
        <v>0</v>
      </c>
      <c r="G255" s="169">
        <v>0</v>
      </c>
      <c r="H255" s="298">
        <v>0</v>
      </c>
      <c r="I255" s="298">
        <v>0</v>
      </c>
    </row>
    <row r="256" spans="2:9" ht="12.75" customHeight="1">
      <c r="B256" s="63" t="s">
        <v>512</v>
      </c>
      <c r="C256" s="62" t="s">
        <v>513</v>
      </c>
      <c r="D256" s="39" t="str">
        <f>$D$12</f>
        <v>Jahr 2018</v>
      </c>
      <c r="E256" s="165">
        <f t="shared" si="3"/>
        <v>0</v>
      </c>
      <c r="F256" s="165">
        <v>0</v>
      </c>
      <c r="G256" s="165">
        <v>0</v>
      </c>
      <c r="H256" s="298">
        <v>0</v>
      </c>
      <c r="I256" s="298">
        <v>0</v>
      </c>
    </row>
    <row r="257" spans="3:9" ht="12.75" customHeight="1">
      <c r="C257" s="47"/>
      <c r="D257" s="46" t="str">
        <f>$D$13</f>
        <v>Jahr 2017</v>
      </c>
      <c r="E257" s="169">
        <f t="shared" si="3"/>
        <v>0</v>
      </c>
      <c r="F257" s="169">
        <v>0</v>
      </c>
      <c r="G257" s="169">
        <v>0</v>
      </c>
      <c r="H257" s="298">
        <v>0</v>
      </c>
      <c r="I257" s="298">
        <v>0</v>
      </c>
    </row>
    <row r="258" spans="2:9" ht="12.75" customHeight="1">
      <c r="B258" s="63" t="s">
        <v>514</v>
      </c>
      <c r="C258" s="62" t="s">
        <v>515</v>
      </c>
      <c r="D258" s="39" t="str">
        <f>$D$12</f>
        <v>Jahr 2018</v>
      </c>
      <c r="E258" s="165">
        <f t="shared" si="3"/>
        <v>0</v>
      </c>
      <c r="F258" s="165">
        <v>0</v>
      </c>
      <c r="G258" s="165">
        <v>0</v>
      </c>
      <c r="H258" s="298">
        <v>0</v>
      </c>
      <c r="I258" s="298">
        <v>0</v>
      </c>
    </row>
    <row r="259" spans="3:9" ht="12.75" customHeight="1">
      <c r="C259" s="47"/>
      <c r="D259" s="46" t="str">
        <f>$D$13</f>
        <v>Jahr 2017</v>
      </c>
      <c r="E259" s="169">
        <f t="shared" si="3"/>
        <v>0</v>
      </c>
      <c r="F259" s="169">
        <v>0</v>
      </c>
      <c r="G259" s="169">
        <v>0</v>
      </c>
      <c r="H259" s="298">
        <v>0</v>
      </c>
      <c r="I259" s="298">
        <v>0</v>
      </c>
    </row>
    <row r="260" spans="2:9" ht="12.75" customHeight="1">
      <c r="B260" s="63" t="s">
        <v>516</v>
      </c>
      <c r="C260" s="62" t="s">
        <v>517</v>
      </c>
      <c r="D260" s="39" t="str">
        <f>$D$12</f>
        <v>Jahr 2018</v>
      </c>
      <c r="E260" s="165">
        <f t="shared" si="3"/>
        <v>0</v>
      </c>
      <c r="F260" s="165">
        <v>0</v>
      </c>
      <c r="G260" s="165">
        <v>0</v>
      </c>
      <c r="H260" s="298">
        <v>0</v>
      </c>
      <c r="I260" s="298">
        <v>0</v>
      </c>
    </row>
    <row r="261" spans="3:9" ht="12.75" customHeight="1">
      <c r="C261" s="47"/>
      <c r="D261" s="46" t="str">
        <f>$D$13</f>
        <v>Jahr 2017</v>
      </c>
      <c r="E261" s="169">
        <f t="shared" si="3"/>
        <v>0</v>
      </c>
      <c r="F261" s="169">
        <v>0</v>
      </c>
      <c r="G261" s="169">
        <v>0</v>
      </c>
      <c r="H261" s="298">
        <v>0</v>
      </c>
      <c r="I261" s="298">
        <v>0</v>
      </c>
    </row>
    <row r="262" spans="2:9" ht="12.75" customHeight="1">
      <c r="B262" s="63" t="s">
        <v>518</v>
      </c>
      <c r="C262" s="62" t="s">
        <v>519</v>
      </c>
      <c r="D262" s="39" t="str">
        <f>$D$12</f>
        <v>Jahr 2018</v>
      </c>
      <c r="E262" s="165">
        <f t="shared" si="3"/>
        <v>0</v>
      </c>
      <c r="F262" s="165">
        <v>0</v>
      </c>
      <c r="G262" s="165">
        <v>0</v>
      </c>
      <c r="H262" s="298">
        <v>0</v>
      </c>
      <c r="I262" s="298">
        <v>0</v>
      </c>
    </row>
    <row r="263" spans="3:9" ht="12.75" customHeight="1">
      <c r="C263" s="47"/>
      <c r="D263" s="46" t="str">
        <f>$D$13</f>
        <v>Jahr 2017</v>
      </c>
      <c r="E263" s="169">
        <f t="shared" si="3"/>
        <v>0</v>
      </c>
      <c r="F263" s="169">
        <v>0</v>
      </c>
      <c r="G263" s="169">
        <v>0</v>
      </c>
      <c r="H263" s="298">
        <v>0</v>
      </c>
      <c r="I263" s="298">
        <v>0</v>
      </c>
    </row>
    <row r="264" spans="2:9" ht="12.75" customHeight="1">
      <c r="B264" s="63" t="s">
        <v>520</v>
      </c>
      <c r="C264" s="62" t="s">
        <v>521</v>
      </c>
      <c r="D264" s="39" t="str">
        <f>$D$12</f>
        <v>Jahr 2018</v>
      </c>
      <c r="E264" s="165">
        <f t="shared" si="3"/>
        <v>0</v>
      </c>
      <c r="F264" s="165">
        <v>0</v>
      </c>
      <c r="G264" s="165">
        <v>0</v>
      </c>
      <c r="H264" s="298">
        <v>0</v>
      </c>
      <c r="I264" s="298">
        <v>0</v>
      </c>
    </row>
    <row r="265" spans="3:9" ht="12.75" customHeight="1">
      <c r="C265" s="47"/>
      <c r="D265" s="46" t="str">
        <f>$D$13</f>
        <v>Jahr 2017</v>
      </c>
      <c r="E265" s="169">
        <f t="shared" si="3"/>
        <v>0</v>
      </c>
      <c r="F265" s="169">
        <v>0</v>
      </c>
      <c r="G265" s="169">
        <v>0</v>
      </c>
      <c r="H265" s="298">
        <v>0</v>
      </c>
      <c r="I265" s="298">
        <v>0</v>
      </c>
    </row>
    <row r="266" spans="2:9" ht="12.75" customHeight="1">
      <c r="B266" s="63" t="s">
        <v>522</v>
      </c>
      <c r="C266" s="62" t="s">
        <v>523</v>
      </c>
      <c r="D266" s="39" t="str">
        <f>$D$12</f>
        <v>Jahr 2018</v>
      </c>
      <c r="E266" s="165">
        <f t="shared" si="3"/>
        <v>0</v>
      </c>
      <c r="F266" s="165">
        <v>0</v>
      </c>
      <c r="G266" s="165">
        <v>0</v>
      </c>
      <c r="H266" s="298">
        <v>0</v>
      </c>
      <c r="I266" s="298">
        <v>0</v>
      </c>
    </row>
    <row r="267" spans="3:9" ht="12.75" customHeight="1">
      <c r="C267" s="47"/>
      <c r="D267" s="46" t="str">
        <f>$D$13</f>
        <v>Jahr 2017</v>
      </c>
      <c r="E267" s="169">
        <f t="shared" si="3"/>
        <v>0</v>
      </c>
      <c r="F267" s="169">
        <v>0</v>
      </c>
      <c r="G267" s="169">
        <v>0</v>
      </c>
      <c r="H267" s="298">
        <v>0</v>
      </c>
      <c r="I267" s="298">
        <v>0</v>
      </c>
    </row>
    <row r="268" spans="2:9" ht="12.75" customHeight="1">
      <c r="B268" s="63" t="s">
        <v>524</v>
      </c>
      <c r="C268" s="62" t="s">
        <v>525</v>
      </c>
      <c r="D268" s="39" t="str">
        <f>$D$12</f>
        <v>Jahr 2018</v>
      </c>
      <c r="E268" s="165">
        <f t="shared" si="3"/>
        <v>0</v>
      </c>
      <c r="F268" s="165">
        <v>0</v>
      </c>
      <c r="G268" s="165">
        <v>0</v>
      </c>
      <c r="H268" s="298">
        <v>0</v>
      </c>
      <c r="I268" s="298">
        <v>0</v>
      </c>
    </row>
    <row r="269" spans="3:9" ht="12.75" customHeight="1">
      <c r="C269" s="47"/>
      <c r="D269" s="46" t="str">
        <f>$D$13</f>
        <v>Jahr 2017</v>
      </c>
      <c r="E269" s="169">
        <f t="shared" si="3"/>
        <v>0</v>
      </c>
      <c r="F269" s="169">
        <v>0</v>
      </c>
      <c r="G269" s="169">
        <v>0</v>
      </c>
      <c r="H269" s="298">
        <v>0</v>
      </c>
      <c r="I269" s="298">
        <v>0</v>
      </c>
    </row>
    <row r="270" spans="2:9" ht="12.75" customHeight="1">
      <c r="B270" s="63" t="s">
        <v>526</v>
      </c>
      <c r="C270" s="62" t="s">
        <v>527</v>
      </c>
      <c r="D270" s="39" t="str">
        <f>$D$12</f>
        <v>Jahr 2018</v>
      </c>
      <c r="E270" s="165">
        <f t="shared" si="3"/>
        <v>0</v>
      </c>
      <c r="F270" s="165">
        <v>0</v>
      </c>
      <c r="G270" s="165">
        <v>0</v>
      </c>
      <c r="H270" s="298">
        <v>0</v>
      </c>
      <c r="I270" s="298">
        <v>0</v>
      </c>
    </row>
    <row r="271" spans="3:9" ht="12.75" customHeight="1">
      <c r="C271" s="47"/>
      <c r="D271" s="46" t="str">
        <f>$D$13</f>
        <v>Jahr 2017</v>
      </c>
      <c r="E271" s="169">
        <f t="shared" si="3"/>
        <v>0</v>
      </c>
      <c r="F271" s="169">
        <v>0</v>
      </c>
      <c r="G271" s="169">
        <v>0</v>
      </c>
      <c r="H271" s="298">
        <v>0</v>
      </c>
      <c r="I271" s="298">
        <v>0</v>
      </c>
    </row>
    <row r="272" spans="2:9" ht="12.75" customHeight="1">
      <c r="B272" s="63" t="s">
        <v>528</v>
      </c>
      <c r="C272" s="62" t="s">
        <v>529</v>
      </c>
      <c r="D272" s="39" t="str">
        <f>$D$12</f>
        <v>Jahr 2018</v>
      </c>
      <c r="E272" s="165">
        <f aca="true" t="shared" si="4" ref="E272:E335">SUM(F272:G272)</f>
        <v>0</v>
      </c>
      <c r="F272" s="165">
        <v>0</v>
      </c>
      <c r="G272" s="165">
        <v>0</v>
      </c>
      <c r="H272" s="298">
        <v>0</v>
      </c>
      <c r="I272" s="298">
        <v>0</v>
      </c>
    </row>
    <row r="273" spans="3:9" ht="12.75" customHeight="1">
      <c r="C273" s="47"/>
      <c r="D273" s="46" t="str">
        <f>$D$13</f>
        <v>Jahr 2017</v>
      </c>
      <c r="E273" s="169">
        <f t="shared" si="4"/>
        <v>0</v>
      </c>
      <c r="F273" s="169">
        <v>0</v>
      </c>
      <c r="G273" s="169">
        <v>0</v>
      </c>
      <c r="H273" s="298">
        <v>0</v>
      </c>
      <c r="I273" s="298">
        <v>0</v>
      </c>
    </row>
    <row r="274" spans="2:9" ht="12.75" customHeight="1">
      <c r="B274" s="63" t="s">
        <v>530</v>
      </c>
      <c r="C274" s="62" t="s">
        <v>531</v>
      </c>
      <c r="D274" s="39" t="str">
        <f>$D$12</f>
        <v>Jahr 2018</v>
      </c>
      <c r="E274" s="165">
        <f t="shared" si="4"/>
        <v>0</v>
      </c>
      <c r="F274" s="165">
        <v>0</v>
      </c>
      <c r="G274" s="165">
        <v>0</v>
      </c>
      <c r="H274" s="298">
        <v>0</v>
      </c>
      <c r="I274" s="298">
        <v>0</v>
      </c>
    </row>
    <row r="275" spans="3:9" ht="12.75" customHeight="1">
      <c r="C275" s="47"/>
      <c r="D275" s="46" t="str">
        <f>$D$13</f>
        <v>Jahr 2017</v>
      </c>
      <c r="E275" s="169">
        <f t="shared" si="4"/>
        <v>0</v>
      </c>
      <c r="F275" s="169">
        <v>0</v>
      </c>
      <c r="G275" s="169">
        <v>0</v>
      </c>
      <c r="H275" s="298">
        <v>0</v>
      </c>
      <c r="I275" s="298">
        <v>0</v>
      </c>
    </row>
    <row r="276" spans="2:9" ht="12.75" customHeight="1">
      <c r="B276" s="63" t="s">
        <v>532</v>
      </c>
      <c r="C276" s="62" t="s">
        <v>533</v>
      </c>
      <c r="D276" s="39" t="str">
        <f>$D$12</f>
        <v>Jahr 2018</v>
      </c>
      <c r="E276" s="165">
        <f t="shared" si="4"/>
        <v>0</v>
      </c>
      <c r="F276" s="165">
        <v>0</v>
      </c>
      <c r="G276" s="165">
        <v>0</v>
      </c>
      <c r="H276" s="298">
        <v>0</v>
      </c>
      <c r="I276" s="298">
        <v>0</v>
      </c>
    </row>
    <row r="277" spans="3:9" ht="12.75" customHeight="1">
      <c r="C277" s="47"/>
      <c r="D277" s="46" t="str">
        <f>$D$13</f>
        <v>Jahr 2017</v>
      </c>
      <c r="E277" s="169">
        <f t="shared" si="4"/>
        <v>0</v>
      </c>
      <c r="F277" s="169">
        <v>0</v>
      </c>
      <c r="G277" s="169">
        <v>0</v>
      </c>
      <c r="H277" s="298">
        <v>0</v>
      </c>
      <c r="I277" s="298">
        <v>0</v>
      </c>
    </row>
    <row r="278" spans="2:9" ht="12.75" customHeight="1">
      <c r="B278" s="63" t="s">
        <v>534</v>
      </c>
      <c r="C278" s="62" t="s">
        <v>535</v>
      </c>
      <c r="D278" s="39" t="str">
        <f>$D$12</f>
        <v>Jahr 2018</v>
      </c>
      <c r="E278" s="165">
        <f t="shared" si="4"/>
        <v>0</v>
      </c>
      <c r="F278" s="165">
        <v>0</v>
      </c>
      <c r="G278" s="165">
        <v>0</v>
      </c>
      <c r="H278" s="298">
        <v>0</v>
      </c>
      <c r="I278" s="298">
        <v>0</v>
      </c>
    </row>
    <row r="279" spans="3:9" ht="12.75" customHeight="1">
      <c r="C279" s="47"/>
      <c r="D279" s="46" t="str">
        <f>$D$13</f>
        <v>Jahr 2017</v>
      </c>
      <c r="E279" s="169">
        <f t="shared" si="4"/>
        <v>0</v>
      </c>
      <c r="F279" s="169">
        <v>0</v>
      </c>
      <c r="G279" s="169">
        <v>0</v>
      </c>
      <c r="H279" s="298">
        <v>0</v>
      </c>
      <c r="I279" s="298">
        <v>0</v>
      </c>
    </row>
    <row r="280" spans="2:9" ht="12.75" customHeight="1">
      <c r="B280" s="63" t="s">
        <v>536</v>
      </c>
      <c r="C280" s="62" t="s">
        <v>537</v>
      </c>
      <c r="D280" s="39" t="str">
        <f>$D$12</f>
        <v>Jahr 2018</v>
      </c>
      <c r="E280" s="165">
        <f t="shared" si="4"/>
        <v>0</v>
      </c>
      <c r="F280" s="165">
        <v>0</v>
      </c>
      <c r="G280" s="165">
        <v>0</v>
      </c>
      <c r="H280" s="298">
        <v>0</v>
      </c>
      <c r="I280" s="298">
        <v>0</v>
      </c>
    </row>
    <row r="281" spans="3:9" ht="12.75" customHeight="1">
      <c r="C281" s="47"/>
      <c r="D281" s="46" t="str">
        <f>$D$13</f>
        <v>Jahr 2017</v>
      </c>
      <c r="E281" s="169">
        <f t="shared" si="4"/>
        <v>0</v>
      </c>
      <c r="F281" s="169">
        <v>0</v>
      </c>
      <c r="G281" s="169">
        <v>0</v>
      </c>
      <c r="H281" s="298">
        <v>0</v>
      </c>
      <c r="I281" s="298">
        <v>0</v>
      </c>
    </row>
    <row r="282" spans="2:9" ht="12.75" customHeight="1">
      <c r="B282" s="63" t="s">
        <v>88</v>
      </c>
      <c r="C282" s="62" t="s">
        <v>36</v>
      </c>
      <c r="D282" s="39" t="str">
        <f>$D$12</f>
        <v>Jahr 2018</v>
      </c>
      <c r="E282" s="165">
        <f t="shared" si="4"/>
        <v>0</v>
      </c>
      <c r="F282" s="165">
        <v>0</v>
      </c>
      <c r="G282" s="165">
        <v>0</v>
      </c>
      <c r="H282" s="298">
        <v>0</v>
      </c>
      <c r="I282" s="298">
        <v>0</v>
      </c>
    </row>
    <row r="283" spans="3:9" ht="12.75" customHeight="1">
      <c r="C283" s="47"/>
      <c r="D283" s="46" t="str">
        <f>$D$13</f>
        <v>Jahr 2017</v>
      </c>
      <c r="E283" s="169">
        <f t="shared" si="4"/>
        <v>0</v>
      </c>
      <c r="F283" s="169">
        <v>0</v>
      </c>
      <c r="G283" s="169">
        <v>0</v>
      </c>
      <c r="H283" s="298">
        <v>0</v>
      </c>
      <c r="I283" s="298">
        <v>0</v>
      </c>
    </row>
    <row r="284" spans="2:9" ht="12.75" customHeight="1">
      <c r="B284" s="63" t="s">
        <v>538</v>
      </c>
      <c r="C284" s="62" t="s">
        <v>539</v>
      </c>
      <c r="D284" s="39" t="str">
        <f>$D$12</f>
        <v>Jahr 2018</v>
      </c>
      <c r="E284" s="165">
        <f t="shared" si="4"/>
        <v>0</v>
      </c>
      <c r="F284" s="165">
        <v>0</v>
      </c>
      <c r="G284" s="165">
        <v>0</v>
      </c>
      <c r="H284" s="298">
        <v>0</v>
      </c>
      <c r="I284" s="298">
        <v>0</v>
      </c>
    </row>
    <row r="285" spans="3:9" ht="12.75" customHeight="1">
      <c r="C285" s="47"/>
      <c r="D285" s="46" t="str">
        <f>$D$13</f>
        <v>Jahr 2017</v>
      </c>
      <c r="E285" s="169">
        <f t="shared" si="4"/>
        <v>0</v>
      </c>
      <c r="F285" s="169">
        <v>0</v>
      </c>
      <c r="G285" s="169">
        <v>0</v>
      </c>
      <c r="H285" s="298">
        <v>0</v>
      </c>
      <c r="I285" s="298">
        <v>0</v>
      </c>
    </row>
    <row r="286" spans="2:9" ht="12.75" customHeight="1">
      <c r="B286" s="63" t="s">
        <v>540</v>
      </c>
      <c r="C286" s="62" t="s">
        <v>541</v>
      </c>
      <c r="D286" s="39" t="str">
        <f>$D$12</f>
        <v>Jahr 2018</v>
      </c>
      <c r="E286" s="165">
        <f t="shared" si="4"/>
        <v>0</v>
      </c>
      <c r="F286" s="165">
        <v>0</v>
      </c>
      <c r="G286" s="165">
        <v>0</v>
      </c>
      <c r="H286" s="298">
        <v>0</v>
      </c>
      <c r="I286" s="298">
        <v>0</v>
      </c>
    </row>
    <row r="287" spans="3:9" ht="12.75" customHeight="1">
      <c r="C287" s="47"/>
      <c r="D287" s="46" t="str">
        <f>$D$13</f>
        <v>Jahr 2017</v>
      </c>
      <c r="E287" s="169">
        <f t="shared" si="4"/>
        <v>0</v>
      </c>
      <c r="F287" s="169">
        <v>0</v>
      </c>
      <c r="G287" s="169">
        <v>0</v>
      </c>
      <c r="H287" s="298">
        <v>0</v>
      </c>
      <c r="I287" s="298">
        <v>0</v>
      </c>
    </row>
    <row r="288" spans="2:9" ht="12.75" customHeight="1">
      <c r="B288" s="63" t="s">
        <v>89</v>
      </c>
      <c r="C288" s="62" t="s">
        <v>50</v>
      </c>
      <c r="D288" s="39" t="str">
        <f>$D$12</f>
        <v>Jahr 2018</v>
      </c>
      <c r="E288" s="165">
        <f t="shared" si="4"/>
        <v>0</v>
      </c>
      <c r="F288" s="165">
        <v>0</v>
      </c>
      <c r="G288" s="165">
        <v>0</v>
      </c>
      <c r="H288" s="298">
        <v>0</v>
      </c>
      <c r="I288" s="298">
        <v>0</v>
      </c>
    </row>
    <row r="289" spans="3:9" ht="12.75" customHeight="1">
      <c r="C289" s="47"/>
      <c r="D289" s="46" t="str">
        <f>$D$13</f>
        <v>Jahr 2017</v>
      </c>
      <c r="E289" s="169">
        <f t="shared" si="4"/>
        <v>0</v>
      </c>
      <c r="F289" s="169">
        <v>0</v>
      </c>
      <c r="G289" s="169">
        <v>0</v>
      </c>
      <c r="H289" s="298">
        <v>0</v>
      </c>
      <c r="I289" s="298">
        <v>0</v>
      </c>
    </row>
    <row r="290" spans="2:9" ht="12.75" customHeight="1">
      <c r="B290" s="63" t="s">
        <v>542</v>
      </c>
      <c r="C290" s="62" t="s">
        <v>543</v>
      </c>
      <c r="D290" s="39" t="str">
        <f>$D$12</f>
        <v>Jahr 2018</v>
      </c>
      <c r="E290" s="165">
        <f t="shared" si="4"/>
        <v>0</v>
      </c>
      <c r="F290" s="165">
        <v>0</v>
      </c>
      <c r="G290" s="165">
        <v>0</v>
      </c>
      <c r="H290" s="298">
        <v>0</v>
      </c>
      <c r="I290" s="298">
        <v>0</v>
      </c>
    </row>
    <row r="291" spans="3:9" ht="12.75" customHeight="1">
      <c r="C291" s="47"/>
      <c r="D291" s="46" t="str">
        <f>$D$13</f>
        <v>Jahr 2017</v>
      </c>
      <c r="E291" s="169">
        <f t="shared" si="4"/>
        <v>0</v>
      </c>
      <c r="F291" s="169">
        <v>0</v>
      </c>
      <c r="G291" s="169">
        <v>0</v>
      </c>
      <c r="H291" s="298">
        <v>0</v>
      </c>
      <c r="I291" s="298">
        <v>0</v>
      </c>
    </row>
    <row r="292" spans="2:9" ht="12.75" customHeight="1">
      <c r="B292" s="63" t="s">
        <v>105</v>
      </c>
      <c r="C292" s="62" t="s">
        <v>37</v>
      </c>
      <c r="D292" s="39" t="str">
        <f>$D$12</f>
        <v>Jahr 2018</v>
      </c>
      <c r="E292" s="165">
        <f t="shared" si="4"/>
        <v>0</v>
      </c>
      <c r="F292" s="165">
        <v>0</v>
      </c>
      <c r="G292" s="165">
        <v>0</v>
      </c>
      <c r="H292" s="298">
        <v>0</v>
      </c>
      <c r="I292" s="298">
        <v>0</v>
      </c>
    </row>
    <row r="293" spans="3:9" ht="12.75" customHeight="1">
      <c r="C293" s="47"/>
      <c r="D293" s="46" t="str">
        <f>$D$13</f>
        <v>Jahr 2017</v>
      </c>
      <c r="E293" s="169">
        <f t="shared" si="4"/>
        <v>0</v>
      </c>
      <c r="F293" s="169">
        <v>0</v>
      </c>
      <c r="G293" s="169">
        <v>0</v>
      </c>
      <c r="H293" s="298">
        <v>0</v>
      </c>
      <c r="I293" s="298">
        <v>0</v>
      </c>
    </row>
    <row r="294" spans="2:9" ht="12.75" customHeight="1">
      <c r="B294" s="63" t="s">
        <v>544</v>
      </c>
      <c r="C294" s="62" t="s">
        <v>545</v>
      </c>
      <c r="D294" s="39" t="str">
        <f>$D$12</f>
        <v>Jahr 2018</v>
      </c>
      <c r="E294" s="165">
        <f t="shared" si="4"/>
        <v>0</v>
      </c>
      <c r="F294" s="165">
        <v>0</v>
      </c>
      <c r="G294" s="165">
        <v>0</v>
      </c>
      <c r="H294" s="298">
        <v>0</v>
      </c>
      <c r="I294" s="298">
        <v>0</v>
      </c>
    </row>
    <row r="295" spans="3:9" ht="12.75" customHeight="1">
      <c r="C295" s="47"/>
      <c r="D295" s="46" t="str">
        <f>$D$13</f>
        <v>Jahr 2017</v>
      </c>
      <c r="E295" s="169">
        <f t="shared" si="4"/>
        <v>0</v>
      </c>
      <c r="F295" s="169">
        <v>0</v>
      </c>
      <c r="G295" s="169">
        <v>0</v>
      </c>
      <c r="H295" s="298">
        <v>0</v>
      </c>
      <c r="I295" s="298">
        <v>0</v>
      </c>
    </row>
    <row r="296" spans="2:9" ht="12.75" customHeight="1">
      <c r="B296" s="63" t="s">
        <v>546</v>
      </c>
      <c r="C296" s="62" t="s">
        <v>547</v>
      </c>
      <c r="D296" s="39" t="str">
        <f>$D$12</f>
        <v>Jahr 2018</v>
      </c>
      <c r="E296" s="165">
        <f t="shared" si="4"/>
        <v>0</v>
      </c>
      <c r="F296" s="165">
        <v>0</v>
      </c>
      <c r="G296" s="165">
        <v>0</v>
      </c>
      <c r="H296" s="298">
        <v>0</v>
      </c>
      <c r="I296" s="298">
        <v>0</v>
      </c>
    </row>
    <row r="297" spans="3:9" ht="12.75" customHeight="1">
      <c r="C297" s="47"/>
      <c r="D297" s="46" t="str">
        <f>$D$13</f>
        <v>Jahr 2017</v>
      </c>
      <c r="E297" s="169">
        <f t="shared" si="4"/>
        <v>0</v>
      </c>
      <c r="F297" s="169">
        <v>0</v>
      </c>
      <c r="G297" s="169">
        <v>0</v>
      </c>
      <c r="H297" s="298">
        <v>0</v>
      </c>
      <c r="I297" s="298">
        <v>0</v>
      </c>
    </row>
    <row r="298" spans="2:9" ht="12.75" customHeight="1">
      <c r="B298" s="63" t="s">
        <v>548</v>
      </c>
      <c r="C298" s="62" t="s">
        <v>549</v>
      </c>
      <c r="D298" s="39" t="str">
        <f>$D$12</f>
        <v>Jahr 2018</v>
      </c>
      <c r="E298" s="165">
        <f t="shared" si="4"/>
        <v>0</v>
      </c>
      <c r="F298" s="165">
        <v>0</v>
      </c>
      <c r="G298" s="165">
        <v>0</v>
      </c>
      <c r="H298" s="298">
        <v>0</v>
      </c>
      <c r="I298" s="298">
        <v>0</v>
      </c>
    </row>
    <row r="299" spans="3:9" ht="12.75" customHeight="1">
      <c r="C299" s="47"/>
      <c r="D299" s="46" t="str">
        <f>$D$13</f>
        <v>Jahr 2017</v>
      </c>
      <c r="E299" s="169">
        <f t="shared" si="4"/>
        <v>0</v>
      </c>
      <c r="F299" s="169">
        <v>0</v>
      </c>
      <c r="G299" s="169">
        <v>0</v>
      </c>
      <c r="H299" s="298">
        <v>0</v>
      </c>
      <c r="I299" s="298">
        <v>0</v>
      </c>
    </row>
    <row r="300" spans="2:9" ht="12.75" customHeight="1">
      <c r="B300" s="63" t="s">
        <v>550</v>
      </c>
      <c r="C300" s="62" t="s">
        <v>551</v>
      </c>
      <c r="D300" s="39" t="str">
        <f>$D$12</f>
        <v>Jahr 2018</v>
      </c>
      <c r="E300" s="165">
        <f t="shared" si="4"/>
        <v>0</v>
      </c>
      <c r="F300" s="165">
        <v>0</v>
      </c>
      <c r="G300" s="165">
        <v>0</v>
      </c>
      <c r="H300" s="298">
        <v>0</v>
      </c>
      <c r="I300" s="298">
        <v>0</v>
      </c>
    </row>
    <row r="301" spans="3:9" ht="12.75" customHeight="1">
      <c r="C301" s="47"/>
      <c r="D301" s="46" t="str">
        <f>$D$13</f>
        <v>Jahr 2017</v>
      </c>
      <c r="E301" s="169">
        <f t="shared" si="4"/>
        <v>0</v>
      </c>
      <c r="F301" s="169">
        <v>0</v>
      </c>
      <c r="G301" s="169">
        <v>0</v>
      </c>
      <c r="H301" s="298">
        <v>0</v>
      </c>
      <c r="I301" s="298">
        <v>0</v>
      </c>
    </row>
    <row r="302" spans="2:9" ht="12.75" customHeight="1">
      <c r="B302" s="63" t="s">
        <v>552</v>
      </c>
      <c r="C302" s="62" t="s">
        <v>553</v>
      </c>
      <c r="D302" s="39" t="str">
        <f>$D$12</f>
        <v>Jahr 2018</v>
      </c>
      <c r="E302" s="165">
        <f t="shared" si="4"/>
        <v>0</v>
      </c>
      <c r="F302" s="165">
        <v>0</v>
      </c>
      <c r="G302" s="165">
        <v>0</v>
      </c>
      <c r="H302" s="298">
        <v>0</v>
      </c>
      <c r="I302" s="298">
        <v>0</v>
      </c>
    </row>
    <row r="303" spans="3:9" ht="12.75" customHeight="1">
      <c r="C303" s="47"/>
      <c r="D303" s="46" t="str">
        <f>$D$13</f>
        <v>Jahr 2017</v>
      </c>
      <c r="E303" s="169">
        <f t="shared" si="4"/>
        <v>0</v>
      </c>
      <c r="F303" s="169">
        <v>0</v>
      </c>
      <c r="G303" s="169">
        <v>0</v>
      </c>
      <c r="H303" s="298">
        <v>0</v>
      </c>
      <c r="I303" s="298">
        <v>0</v>
      </c>
    </row>
    <row r="304" spans="2:9" ht="12.75" customHeight="1">
      <c r="B304" s="63" t="s">
        <v>554</v>
      </c>
      <c r="C304" s="62" t="s">
        <v>555</v>
      </c>
      <c r="D304" s="39" t="str">
        <f>$D$12</f>
        <v>Jahr 2018</v>
      </c>
      <c r="E304" s="165">
        <f t="shared" si="4"/>
        <v>0</v>
      </c>
      <c r="F304" s="165">
        <v>0</v>
      </c>
      <c r="G304" s="165">
        <v>0</v>
      </c>
      <c r="H304" s="298">
        <v>0</v>
      </c>
      <c r="I304" s="298">
        <v>0</v>
      </c>
    </row>
    <row r="305" spans="3:9" ht="12.75" customHeight="1">
      <c r="C305" s="47"/>
      <c r="D305" s="46" t="str">
        <f>$D$13</f>
        <v>Jahr 2017</v>
      </c>
      <c r="E305" s="169">
        <f t="shared" si="4"/>
        <v>0</v>
      </c>
      <c r="F305" s="169">
        <v>0</v>
      </c>
      <c r="G305" s="169">
        <v>0</v>
      </c>
      <c r="H305" s="298">
        <v>0</v>
      </c>
      <c r="I305" s="298">
        <v>0</v>
      </c>
    </row>
    <row r="306" spans="2:9" ht="12.75" customHeight="1">
      <c r="B306" s="63" t="s">
        <v>556</v>
      </c>
      <c r="C306" s="62" t="s">
        <v>557</v>
      </c>
      <c r="D306" s="39" t="str">
        <f>$D$12</f>
        <v>Jahr 2018</v>
      </c>
      <c r="E306" s="165">
        <f t="shared" si="4"/>
        <v>0</v>
      </c>
      <c r="F306" s="165">
        <v>0</v>
      </c>
      <c r="G306" s="165">
        <v>0</v>
      </c>
      <c r="H306" s="298">
        <v>0</v>
      </c>
      <c r="I306" s="298">
        <v>0</v>
      </c>
    </row>
    <row r="307" spans="3:9" ht="12.75" customHeight="1">
      <c r="C307" s="47"/>
      <c r="D307" s="46" t="str">
        <f>$D$13</f>
        <v>Jahr 2017</v>
      </c>
      <c r="E307" s="169">
        <f t="shared" si="4"/>
        <v>0</v>
      </c>
      <c r="F307" s="169">
        <v>0</v>
      </c>
      <c r="G307" s="169">
        <v>0</v>
      </c>
      <c r="H307" s="298">
        <v>0</v>
      </c>
      <c r="I307" s="298">
        <v>0</v>
      </c>
    </row>
    <row r="308" spans="2:9" ht="12.75" customHeight="1">
      <c r="B308" s="63" t="s">
        <v>558</v>
      </c>
      <c r="C308" s="62" t="s">
        <v>559</v>
      </c>
      <c r="D308" s="39" t="str">
        <f>$D$12</f>
        <v>Jahr 2018</v>
      </c>
      <c r="E308" s="165">
        <f t="shared" si="4"/>
        <v>0</v>
      </c>
      <c r="F308" s="165">
        <v>0</v>
      </c>
      <c r="G308" s="165">
        <v>0</v>
      </c>
      <c r="H308" s="298">
        <v>0</v>
      </c>
      <c r="I308" s="298">
        <v>0</v>
      </c>
    </row>
    <row r="309" spans="3:9" ht="12.75" customHeight="1">
      <c r="C309" s="47"/>
      <c r="D309" s="46" t="str">
        <f>$D$13</f>
        <v>Jahr 2017</v>
      </c>
      <c r="E309" s="169">
        <f t="shared" si="4"/>
        <v>0</v>
      </c>
      <c r="F309" s="169">
        <v>0</v>
      </c>
      <c r="G309" s="169">
        <v>0</v>
      </c>
      <c r="H309" s="298">
        <v>0</v>
      </c>
      <c r="I309" s="298">
        <v>0</v>
      </c>
    </row>
    <row r="310" spans="2:9" ht="12.75" customHeight="1">
      <c r="B310" s="63" t="s">
        <v>560</v>
      </c>
      <c r="C310" s="62" t="s">
        <v>561</v>
      </c>
      <c r="D310" s="39" t="str">
        <f>$D$12</f>
        <v>Jahr 2018</v>
      </c>
      <c r="E310" s="165">
        <f t="shared" si="4"/>
        <v>0</v>
      </c>
      <c r="F310" s="165">
        <v>0</v>
      </c>
      <c r="G310" s="165">
        <v>0</v>
      </c>
      <c r="H310" s="298">
        <v>0</v>
      </c>
      <c r="I310" s="298">
        <v>0</v>
      </c>
    </row>
    <row r="311" spans="3:9" ht="12.75" customHeight="1">
      <c r="C311" s="47"/>
      <c r="D311" s="46" t="str">
        <f>$D$13</f>
        <v>Jahr 2017</v>
      </c>
      <c r="E311" s="169">
        <f t="shared" si="4"/>
        <v>0</v>
      </c>
      <c r="F311" s="169">
        <v>0</v>
      </c>
      <c r="G311" s="169">
        <v>0</v>
      </c>
      <c r="H311" s="298">
        <v>0</v>
      </c>
      <c r="I311" s="298">
        <v>0</v>
      </c>
    </row>
    <row r="312" spans="2:9" ht="12.75" customHeight="1">
      <c r="B312" s="63" t="s">
        <v>106</v>
      </c>
      <c r="C312" s="62" t="s">
        <v>38</v>
      </c>
      <c r="D312" s="39" t="str">
        <f>$D$12</f>
        <v>Jahr 2018</v>
      </c>
      <c r="E312" s="165">
        <f t="shared" si="4"/>
        <v>0</v>
      </c>
      <c r="F312" s="165">
        <v>0</v>
      </c>
      <c r="G312" s="165">
        <v>0</v>
      </c>
      <c r="H312" s="298">
        <v>0</v>
      </c>
      <c r="I312" s="298">
        <v>0</v>
      </c>
    </row>
    <row r="313" spans="3:9" ht="12.75" customHeight="1">
      <c r="C313" s="47"/>
      <c r="D313" s="46" t="str">
        <f>$D$13</f>
        <v>Jahr 2017</v>
      </c>
      <c r="E313" s="169">
        <f t="shared" si="4"/>
        <v>0</v>
      </c>
      <c r="F313" s="169">
        <v>0</v>
      </c>
      <c r="G313" s="169">
        <v>0</v>
      </c>
      <c r="H313" s="298">
        <v>0</v>
      </c>
      <c r="I313" s="298">
        <v>0</v>
      </c>
    </row>
    <row r="314" spans="2:9" ht="12.75" customHeight="1">
      <c r="B314" s="63" t="s">
        <v>97</v>
      </c>
      <c r="C314" s="62" t="s">
        <v>39</v>
      </c>
      <c r="D314" s="39" t="str">
        <f>$D$12</f>
        <v>Jahr 2018</v>
      </c>
      <c r="E314" s="165">
        <f t="shared" si="4"/>
        <v>0</v>
      </c>
      <c r="F314" s="165">
        <v>0</v>
      </c>
      <c r="G314" s="165">
        <v>0</v>
      </c>
      <c r="H314" s="298">
        <v>0</v>
      </c>
      <c r="I314" s="298">
        <v>0</v>
      </c>
    </row>
    <row r="315" spans="3:9" ht="12.75" customHeight="1">
      <c r="C315" s="47"/>
      <c r="D315" s="46" t="str">
        <f>$D$13</f>
        <v>Jahr 2017</v>
      </c>
      <c r="E315" s="169">
        <f t="shared" si="4"/>
        <v>0</v>
      </c>
      <c r="F315" s="169">
        <v>0</v>
      </c>
      <c r="G315" s="169">
        <v>0</v>
      </c>
      <c r="H315" s="298">
        <v>0</v>
      </c>
      <c r="I315" s="298">
        <v>0</v>
      </c>
    </row>
    <row r="316" spans="2:9" ht="12.75" customHeight="1">
      <c r="B316" s="63" t="s">
        <v>562</v>
      </c>
      <c r="C316" s="62" t="s">
        <v>563</v>
      </c>
      <c r="D316" s="39" t="str">
        <f>$D$12</f>
        <v>Jahr 2018</v>
      </c>
      <c r="E316" s="165">
        <f t="shared" si="4"/>
        <v>0</v>
      </c>
      <c r="F316" s="165">
        <v>0</v>
      </c>
      <c r="G316" s="165">
        <v>0</v>
      </c>
      <c r="H316" s="298">
        <v>0</v>
      </c>
      <c r="I316" s="298">
        <v>0</v>
      </c>
    </row>
    <row r="317" spans="3:9" ht="12.75" customHeight="1">
      <c r="C317" s="47"/>
      <c r="D317" s="46" t="str">
        <f>$D$13</f>
        <v>Jahr 2017</v>
      </c>
      <c r="E317" s="169">
        <f t="shared" si="4"/>
        <v>0</v>
      </c>
      <c r="F317" s="169">
        <v>0</v>
      </c>
      <c r="G317" s="169">
        <v>0</v>
      </c>
      <c r="H317" s="298">
        <v>0</v>
      </c>
      <c r="I317" s="298">
        <v>0</v>
      </c>
    </row>
    <row r="318" spans="2:9" ht="12.75" customHeight="1">
      <c r="B318" s="63" t="s">
        <v>564</v>
      </c>
      <c r="C318" s="62" t="s">
        <v>565</v>
      </c>
      <c r="D318" s="39" t="str">
        <f>$D$12</f>
        <v>Jahr 2018</v>
      </c>
      <c r="E318" s="165">
        <f t="shared" si="4"/>
        <v>0</v>
      </c>
      <c r="F318" s="165">
        <v>0</v>
      </c>
      <c r="G318" s="165">
        <v>0</v>
      </c>
      <c r="H318" s="298">
        <v>0</v>
      </c>
      <c r="I318" s="298">
        <v>0</v>
      </c>
    </row>
    <row r="319" spans="3:9" ht="12.75" customHeight="1">
      <c r="C319" s="47"/>
      <c r="D319" s="46" t="str">
        <f>$D$13</f>
        <v>Jahr 2017</v>
      </c>
      <c r="E319" s="169">
        <f t="shared" si="4"/>
        <v>0</v>
      </c>
      <c r="F319" s="169">
        <v>0</v>
      </c>
      <c r="G319" s="169">
        <v>0</v>
      </c>
      <c r="H319" s="298">
        <v>0</v>
      </c>
      <c r="I319" s="298">
        <v>0</v>
      </c>
    </row>
    <row r="320" spans="2:9" ht="12.75" customHeight="1">
      <c r="B320" s="63" t="s">
        <v>107</v>
      </c>
      <c r="C320" s="62" t="s">
        <v>40</v>
      </c>
      <c r="D320" s="39" t="str">
        <f>$D$12</f>
        <v>Jahr 2018</v>
      </c>
      <c r="E320" s="165">
        <f t="shared" si="4"/>
        <v>0</v>
      </c>
      <c r="F320" s="165">
        <v>0</v>
      </c>
      <c r="G320" s="165">
        <v>0</v>
      </c>
      <c r="H320" s="298">
        <v>0</v>
      </c>
      <c r="I320" s="298">
        <v>0</v>
      </c>
    </row>
    <row r="321" spans="3:9" ht="12.75" customHeight="1">
      <c r="C321" s="47"/>
      <c r="D321" s="46" t="str">
        <f>$D$13</f>
        <v>Jahr 2017</v>
      </c>
      <c r="E321" s="169">
        <f t="shared" si="4"/>
        <v>0</v>
      </c>
      <c r="F321" s="169">
        <v>0</v>
      </c>
      <c r="G321" s="169">
        <v>0</v>
      </c>
      <c r="H321" s="298">
        <v>0</v>
      </c>
      <c r="I321" s="298">
        <v>0</v>
      </c>
    </row>
    <row r="322" spans="2:9" ht="12.75" customHeight="1">
      <c r="B322" s="63" t="s">
        <v>566</v>
      </c>
      <c r="C322" s="62" t="s">
        <v>567</v>
      </c>
      <c r="D322" s="39" t="str">
        <f>$D$12</f>
        <v>Jahr 2018</v>
      </c>
      <c r="E322" s="165">
        <f t="shared" si="4"/>
        <v>0</v>
      </c>
      <c r="F322" s="165">
        <v>0</v>
      </c>
      <c r="G322" s="165">
        <v>0</v>
      </c>
      <c r="H322" s="298">
        <v>0</v>
      </c>
      <c r="I322" s="298">
        <v>0</v>
      </c>
    </row>
    <row r="323" spans="3:9" ht="12.75" customHeight="1">
      <c r="C323" s="47"/>
      <c r="D323" s="46" t="str">
        <f>$D$13</f>
        <v>Jahr 2017</v>
      </c>
      <c r="E323" s="169">
        <f t="shared" si="4"/>
        <v>0</v>
      </c>
      <c r="F323" s="169">
        <v>0</v>
      </c>
      <c r="G323" s="169">
        <v>0</v>
      </c>
      <c r="H323" s="298">
        <v>0</v>
      </c>
      <c r="I323" s="298">
        <v>0</v>
      </c>
    </row>
    <row r="324" spans="2:9" ht="12.75" customHeight="1">
      <c r="B324" s="63" t="s">
        <v>568</v>
      </c>
      <c r="C324" s="62" t="s">
        <v>569</v>
      </c>
      <c r="D324" s="39" t="str">
        <f>$D$12</f>
        <v>Jahr 2018</v>
      </c>
      <c r="E324" s="165">
        <f t="shared" si="4"/>
        <v>0</v>
      </c>
      <c r="F324" s="165">
        <v>0</v>
      </c>
      <c r="G324" s="165">
        <v>0</v>
      </c>
      <c r="H324" s="298">
        <v>0</v>
      </c>
      <c r="I324" s="298">
        <v>0</v>
      </c>
    </row>
    <row r="325" spans="3:9" ht="12.75" customHeight="1">
      <c r="C325" s="47"/>
      <c r="D325" s="46" t="str">
        <f>$D$13</f>
        <v>Jahr 2017</v>
      </c>
      <c r="E325" s="169">
        <f t="shared" si="4"/>
        <v>0</v>
      </c>
      <c r="F325" s="169">
        <v>0</v>
      </c>
      <c r="G325" s="169">
        <v>0</v>
      </c>
      <c r="H325" s="298">
        <v>0</v>
      </c>
      <c r="I325" s="298">
        <v>0</v>
      </c>
    </row>
    <row r="326" spans="2:9" ht="12.75" customHeight="1">
      <c r="B326" s="63" t="s">
        <v>570</v>
      </c>
      <c r="C326" s="62" t="s">
        <v>571</v>
      </c>
      <c r="D326" s="39" t="str">
        <f>$D$12</f>
        <v>Jahr 2018</v>
      </c>
      <c r="E326" s="165">
        <f t="shared" si="4"/>
        <v>0</v>
      </c>
      <c r="F326" s="165">
        <v>0</v>
      </c>
      <c r="G326" s="165">
        <v>0</v>
      </c>
      <c r="H326" s="298">
        <v>0</v>
      </c>
      <c r="I326" s="298">
        <v>0</v>
      </c>
    </row>
    <row r="327" spans="3:9" ht="12.75" customHeight="1">
      <c r="C327" s="47"/>
      <c r="D327" s="46" t="str">
        <f>$D$13</f>
        <v>Jahr 2017</v>
      </c>
      <c r="E327" s="169">
        <f t="shared" si="4"/>
        <v>0</v>
      </c>
      <c r="F327" s="169">
        <v>0</v>
      </c>
      <c r="G327" s="169">
        <v>0</v>
      </c>
      <c r="H327" s="298">
        <v>0</v>
      </c>
      <c r="I327" s="298">
        <v>0</v>
      </c>
    </row>
    <row r="328" spans="2:9" ht="12.75" customHeight="1">
      <c r="B328" s="63" t="s">
        <v>572</v>
      </c>
      <c r="C328" s="62" t="s">
        <v>573</v>
      </c>
      <c r="D328" s="39" t="str">
        <f>$D$12</f>
        <v>Jahr 2018</v>
      </c>
      <c r="E328" s="165">
        <f t="shared" si="4"/>
        <v>0</v>
      </c>
      <c r="F328" s="165">
        <v>0</v>
      </c>
      <c r="G328" s="165">
        <v>0</v>
      </c>
      <c r="H328" s="298">
        <v>0</v>
      </c>
      <c r="I328" s="298">
        <v>0</v>
      </c>
    </row>
    <row r="329" spans="3:9" ht="12.75" customHeight="1">
      <c r="C329" s="47"/>
      <c r="D329" s="46" t="str">
        <f>$D$13</f>
        <v>Jahr 2017</v>
      </c>
      <c r="E329" s="169">
        <f t="shared" si="4"/>
        <v>0</v>
      </c>
      <c r="F329" s="169">
        <v>0</v>
      </c>
      <c r="G329" s="169">
        <v>0</v>
      </c>
      <c r="H329" s="298">
        <v>0</v>
      </c>
      <c r="I329" s="298">
        <v>0</v>
      </c>
    </row>
    <row r="330" spans="2:9" ht="12.75" customHeight="1">
      <c r="B330" s="63" t="s">
        <v>574</v>
      </c>
      <c r="C330" s="62" t="s">
        <v>575</v>
      </c>
      <c r="D330" s="39" t="str">
        <f>$D$12</f>
        <v>Jahr 2018</v>
      </c>
      <c r="E330" s="165">
        <f t="shared" si="4"/>
        <v>0</v>
      </c>
      <c r="F330" s="165">
        <v>0</v>
      </c>
      <c r="G330" s="165">
        <v>0</v>
      </c>
      <c r="H330" s="298">
        <v>0</v>
      </c>
      <c r="I330" s="298">
        <v>0</v>
      </c>
    </row>
    <row r="331" spans="3:9" ht="12.75" customHeight="1">
      <c r="C331" s="47"/>
      <c r="D331" s="46" t="str">
        <f>$D$13</f>
        <v>Jahr 2017</v>
      </c>
      <c r="E331" s="169">
        <f t="shared" si="4"/>
        <v>0</v>
      </c>
      <c r="F331" s="169">
        <v>0</v>
      </c>
      <c r="G331" s="169">
        <v>0</v>
      </c>
      <c r="H331" s="298">
        <v>0</v>
      </c>
      <c r="I331" s="298">
        <v>0</v>
      </c>
    </row>
    <row r="332" spans="2:9" ht="12.75" customHeight="1">
      <c r="B332" s="63" t="s">
        <v>576</v>
      </c>
      <c r="C332" s="62" t="s">
        <v>577</v>
      </c>
      <c r="D332" s="39" t="str">
        <f>$D$12</f>
        <v>Jahr 2018</v>
      </c>
      <c r="E332" s="165">
        <f t="shared" si="4"/>
        <v>0</v>
      </c>
      <c r="F332" s="165">
        <v>0</v>
      </c>
      <c r="G332" s="165">
        <v>0</v>
      </c>
      <c r="H332" s="298">
        <v>0</v>
      </c>
      <c r="I332" s="298">
        <v>0</v>
      </c>
    </row>
    <row r="333" spans="3:9" ht="12.75" customHeight="1">
      <c r="C333" s="47"/>
      <c r="D333" s="46" t="str">
        <f>$D$13</f>
        <v>Jahr 2017</v>
      </c>
      <c r="E333" s="169">
        <f t="shared" si="4"/>
        <v>0</v>
      </c>
      <c r="F333" s="169">
        <v>0</v>
      </c>
      <c r="G333" s="169">
        <v>0</v>
      </c>
      <c r="H333" s="298">
        <v>0</v>
      </c>
      <c r="I333" s="298">
        <v>0</v>
      </c>
    </row>
    <row r="334" spans="2:9" ht="12.75" customHeight="1">
      <c r="B334" s="63" t="s">
        <v>578</v>
      </c>
      <c r="C334" s="62" t="s">
        <v>579</v>
      </c>
      <c r="D334" s="39" t="str">
        <f>$D$12</f>
        <v>Jahr 2018</v>
      </c>
      <c r="E334" s="165">
        <f t="shared" si="4"/>
        <v>0</v>
      </c>
      <c r="F334" s="165">
        <v>0</v>
      </c>
      <c r="G334" s="165">
        <v>0</v>
      </c>
      <c r="H334" s="298">
        <v>0</v>
      </c>
      <c r="I334" s="298">
        <v>0</v>
      </c>
    </row>
    <row r="335" spans="3:9" ht="12.75" customHeight="1">
      <c r="C335" s="47"/>
      <c r="D335" s="46" t="str">
        <f>$D$13</f>
        <v>Jahr 2017</v>
      </c>
      <c r="E335" s="169">
        <f t="shared" si="4"/>
        <v>0</v>
      </c>
      <c r="F335" s="169">
        <v>0</v>
      </c>
      <c r="G335" s="169">
        <v>0</v>
      </c>
      <c r="H335" s="298">
        <v>0</v>
      </c>
      <c r="I335" s="298">
        <v>0</v>
      </c>
    </row>
    <row r="336" spans="2:9" ht="12.75" customHeight="1">
      <c r="B336" s="63" t="s">
        <v>108</v>
      </c>
      <c r="C336" s="62" t="s">
        <v>41</v>
      </c>
      <c r="D336" s="39" t="str">
        <f>$D$12</f>
        <v>Jahr 2018</v>
      </c>
      <c r="E336" s="165">
        <f aca="true" t="shared" si="5" ref="E336:E399">SUM(F336:G336)</f>
        <v>0</v>
      </c>
      <c r="F336" s="165">
        <v>0</v>
      </c>
      <c r="G336" s="165">
        <v>0</v>
      </c>
      <c r="H336" s="298">
        <v>0</v>
      </c>
      <c r="I336" s="298">
        <v>0</v>
      </c>
    </row>
    <row r="337" spans="3:9" ht="12.75" customHeight="1">
      <c r="C337" s="47"/>
      <c r="D337" s="46" t="str">
        <f>$D$13</f>
        <v>Jahr 2017</v>
      </c>
      <c r="E337" s="169">
        <f t="shared" si="5"/>
        <v>0</v>
      </c>
      <c r="F337" s="169">
        <v>0</v>
      </c>
      <c r="G337" s="169">
        <v>0</v>
      </c>
      <c r="H337" s="298">
        <v>0</v>
      </c>
      <c r="I337" s="298">
        <v>0</v>
      </c>
    </row>
    <row r="338" spans="2:9" ht="12.75" customHeight="1">
      <c r="B338" s="63" t="s">
        <v>90</v>
      </c>
      <c r="C338" s="62" t="s">
        <v>51</v>
      </c>
      <c r="D338" s="39" t="str">
        <f>$D$12</f>
        <v>Jahr 2018</v>
      </c>
      <c r="E338" s="165">
        <f t="shared" si="5"/>
        <v>0</v>
      </c>
      <c r="F338" s="165">
        <v>0</v>
      </c>
      <c r="G338" s="165">
        <v>0</v>
      </c>
      <c r="H338" s="298">
        <v>0</v>
      </c>
      <c r="I338" s="298">
        <v>0</v>
      </c>
    </row>
    <row r="339" spans="3:9" ht="12.75" customHeight="1">
      <c r="C339" s="47"/>
      <c r="D339" s="46" t="str">
        <f>$D$13</f>
        <v>Jahr 2017</v>
      </c>
      <c r="E339" s="169">
        <f t="shared" si="5"/>
        <v>0</v>
      </c>
      <c r="F339" s="169">
        <v>0</v>
      </c>
      <c r="G339" s="169">
        <v>0</v>
      </c>
      <c r="H339" s="298">
        <v>0</v>
      </c>
      <c r="I339" s="298">
        <v>0</v>
      </c>
    </row>
    <row r="340" spans="2:9" ht="12.75" customHeight="1">
      <c r="B340" s="63" t="s">
        <v>580</v>
      </c>
      <c r="C340" s="62" t="s">
        <v>581</v>
      </c>
      <c r="D340" s="39" t="str">
        <f>$D$12</f>
        <v>Jahr 2018</v>
      </c>
      <c r="E340" s="165">
        <f t="shared" si="5"/>
        <v>0</v>
      </c>
      <c r="F340" s="165">
        <v>0</v>
      </c>
      <c r="G340" s="165">
        <v>0</v>
      </c>
      <c r="H340" s="298">
        <v>0</v>
      </c>
      <c r="I340" s="298">
        <v>0</v>
      </c>
    </row>
    <row r="341" spans="3:9" ht="12.75" customHeight="1">
      <c r="C341" s="47"/>
      <c r="D341" s="46" t="str">
        <f>$D$13</f>
        <v>Jahr 2017</v>
      </c>
      <c r="E341" s="169">
        <f t="shared" si="5"/>
        <v>0</v>
      </c>
      <c r="F341" s="169">
        <v>0</v>
      </c>
      <c r="G341" s="169">
        <v>0</v>
      </c>
      <c r="H341" s="298">
        <v>0</v>
      </c>
      <c r="I341" s="298">
        <v>0</v>
      </c>
    </row>
    <row r="342" spans="2:9" ht="12.75" customHeight="1">
      <c r="B342" s="63" t="s">
        <v>582</v>
      </c>
      <c r="C342" s="62" t="s">
        <v>583</v>
      </c>
      <c r="D342" s="39" t="str">
        <f>$D$12</f>
        <v>Jahr 2018</v>
      </c>
      <c r="E342" s="165">
        <f t="shared" si="5"/>
        <v>0</v>
      </c>
      <c r="F342" s="165">
        <v>0</v>
      </c>
      <c r="G342" s="165">
        <v>0</v>
      </c>
      <c r="H342" s="298">
        <v>0</v>
      </c>
      <c r="I342" s="298">
        <v>0</v>
      </c>
    </row>
    <row r="343" spans="3:9" ht="12.75" customHeight="1">
      <c r="C343" s="47"/>
      <c r="D343" s="46" t="str">
        <f>$D$13</f>
        <v>Jahr 2017</v>
      </c>
      <c r="E343" s="169">
        <f t="shared" si="5"/>
        <v>0</v>
      </c>
      <c r="F343" s="169">
        <v>0</v>
      </c>
      <c r="G343" s="169">
        <v>0</v>
      </c>
      <c r="H343" s="298">
        <v>0</v>
      </c>
      <c r="I343" s="298">
        <v>0</v>
      </c>
    </row>
    <row r="344" spans="2:9" ht="12.75" customHeight="1">
      <c r="B344" s="63" t="s">
        <v>584</v>
      </c>
      <c r="C344" s="62" t="s">
        <v>585</v>
      </c>
      <c r="D344" s="39" t="str">
        <f>$D$12</f>
        <v>Jahr 2018</v>
      </c>
      <c r="E344" s="165">
        <f t="shared" si="5"/>
        <v>0</v>
      </c>
      <c r="F344" s="165">
        <v>0</v>
      </c>
      <c r="G344" s="165">
        <v>0</v>
      </c>
      <c r="H344" s="298">
        <v>0</v>
      </c>
      <c r="I344" s="298">
        <v>0</v>
      </c>
    </row>
    <row r="345" spans="3:9" ht="12.75" customHeight="1">
      <c r="C345" s="47"/>
      <c r="D345" s="46" t="str">
        <f>$D$13</f>
        <v>Jahr 2017</v>
      </c>
      <c r="E345" s="169">
        <f t="shared" si="5"/>
        <v>0</v>
      </c>
      <c r="F345" s="169">
        <v>0</v>
      </c>
      <c r="G345" s="169">
        <v>0</v>
      </c>
      <c r="H345" s="298">
        <v>0</v>
      </c>
      <c r="I345" s="298">
        <v>0</v>
      </c>
    </row>
    <row r="346" spans="2:9" ht="12.75" customHeight="1">
      <c r="B346" s="63" t="s">
        <v>586</v>
      </c>
      <c r="C346" s="62" t="s">
        <v>587</v>
      </c>
      <c r="D346" s="39" t="str">
        <f>$D$12</f>
        <v>Jahr 2018</v>
      </c>
      <c r="E346" s="165">
        <f t="shared" si="5"/>
        <v>0</v>
      </c>
      <c r="F346" s="165">
        <v>0</v>
      </c>
      <c r="G346" s="165">
        <v>0</v>
      </c>
      <c r="H346" s="298">
        <v>0</v>
      </c>
      <c r="I346" s="298">
        <v>0</v>
      </c>
    </row>
    <row r="347" spans="3:9" ht="12.75" customHeight="1">
      <c r="C347" s="47"/>
      <c r="D347" s="46" t="str">
        <f>$D$13</f>
        <v>Jahr 2017</v>
      </c>
      <c r="E347" s="169">
        <f t="shared" si="5"/>
        <v>0</v>
      </c>
      <c r="F347" s="169">
        <v>0</v>
      </c>
      <c r="G347" s="169">
        <v>0</v>
      </c>
      <c r="H347" s="298">
        <v>0</v>
      </c>
      <c r="I347" s="298">
        <v>0</v>
      </c>
    </row>
    <row r="348" spans="2:9" ht="12.75" customHeight="1">
      <c r="B348" s="63" t="s">
        <v>588</v>
      </c>
      <c r="C348" s="62" t="s">
        <v>589</v>
      </c>
      <c r="D348" s="39" t="str">
        <f>$D$12</f>
        <v>Jahr 2018</v>
      </c>
      <c r="E348" s="165">
        <f t="shared" si="5"/>
        <v>0</v>
      </c>
      <c r="F348" s="165">
        <v>0</v>
      </c>
      <c r="G348" s="165">
        <v>0</v>
      </c>
      <c r="H348" s="298">
        <v>0</v>
      </c>
      <c r="I348" s="298">
        <v>0</v>
      </c>
    </row>
    <row r="349" spans="3:9" ht="12.75" customHeight="1">
      <c r="C349" s="47"/>
      <c r="D349" s="46" t="str">
        <f>$D$13</f>
        <v>Jahr 2017</v>
      </c>
      <c r="E349" s="169">
        <f t="shared" si="5"/>
        <v>0</v>
      </c>
      <c r="F349" s="169">
        <v>0</v>
      </c>
      <c r="G349" s="169">
        <v>0</v>
      </c>
      <c r="H349" s="298">
        <v>0</v>
      </c>
      <c r="I349" s="298">
        <v>0</v>
      </c>
    </row>
    <row r="350" spans="2:9" ht="12.75" customHeight="1">
      <c r="B350" s="63" t="s">
        <v>590</v>
      </c>
      <c r="C350" s="62" t="s">
        <v>591</v>
      </c>
      <c r="D350" s="39" t="str">
        <f>$D$12</f>
        <v>Jahr 2018</v>
      </c>
      <c r="E350" s="165">
        <f t="shared" si="5"/>
        <v>0</v>
      </c>
      <c r="F350" s="165">
        <v>0</v>
      </c>
      <c r="G350" s="165">
        <v>0</v>
      </c>
      <c r="H350" s="298">
        <v>0</v>
      </c>
      <c r="I350" s="298">
        <v>0</v>
      </c>
    </row>
    <row r="351" spans="3:9" ht="12.75" customHeight="1">
      <c r="C351" s="47"/>
      <c r="D351" s="46" t="str">
        <f>$D$13</f>
        <v>Jahr 2017</v>
      </c>
      <c r="E351" s="169">
        <f t="shared" si="5"/>
        <v>0</v>
      </c>
      <c r="F351" s="169">
        <v>0</v>
      </c>
      <c r="G351" s="169">
        <v>0</v>
      </c>
      <c r="H351" s="298">
        <v>0</v>
      </c>
      <c r="I351" s="298">
        <v>0</v>
      </c>
    </row>
    <row r="352" spans="2:9" ht="12.75" customHeight="1">
      <c r="B352" s="63" t="s">
        <v>109</v>
      </c>
      <c r="C352" s="62" t="s">
        <v>42</v>
      </c>
      <c r="D352" s="39" t="str">
        <f>$D$12</f>
        <v>Jahr 2018</v>
      </c>
      <c r="E352" s="165">
        <f t="shared" si="5"/>
        <v>0</v>
      </c>
      <c r="F352" s="165">
        <v>0</v>
      </c>
      <c r="G352" s="165">
        <v>0</v>
      </c>
      <c r="H352" s="298">
        <v>0</v>
      </c>
      <c r="I352" s="298">
        <v>0</v>
      </c>
    </row>
    <row r="353" spans="3:9" ht="12.75" customHeight="1">
      <c r="C353" s="47"/>
      <c r="D353" s="46" t="str">
        <f>$D$13</f>
        <v>Jahr 2017</v>
      </c>
      <c r="E353" s="169">
        <f t="shared" si="5"/>
        <v>0</v>
      </c>
      <c r="F353" s="169">
        <v>0</v>
      </c>
      <c r="G353" s="169">
        <v>0</v>
      </c>
      <c r="H353" s="298">
        <v>0</v>
      </c>
      <c r="I353" s="298">
        <v>0</v>
      </c>
    </row>
    <row r="354" spans="2:9" ht="12.75" customHeight="1">
      <c r="B354" s="63" t="s">
        <v>110</v>
      </c>
      <c r="C354" s="62" t="s">
        <v>43</v>
      </c>
      <c r="D354" s="39" t="str">
        <f>$D$12</f>
        <v>Jahr 2018</v>
      </c>
      <c r="E354" s="165">
        <f t="shared" si="5"/>
        <v>0</v>
      </c>
      <c r="F354" s="165">
        <v>0</v>
      </c>
      <c r="G354" s="165">
        <v>0</v>
      </c>
      <c r="H354" s="298">
        <v>0</v>
      </c>
      <c r="I354" s="298">
        <v>0</v>
      </c>
    </row>
    <row r="355" spans="3:9" ht="12.75" customHeight="1">
      <c r="C355" s="47"/>
      <c r="D355" s="46" t="str">
        <f>$D$13</f>
        <v>Jahr 2017</v>
      </c>
      <c r="E355" s="169">
        <f t="shared" si="5"/>
        <v>0</v>
      </c>
      <c r="F355" s="169">
        <v>0</v>
      </c>
      <c r="G355" s="169">
        <v>0</v>
      </c>
      <c r="H355" s="298">
        <v>0</v>
      </c>
      <c r="I355" s="298">
        <v>0</v>
      </c>
    </row>
    <row r="356" spans="2:9" ht="12.75" customHeight="1">
      <c r="B356" s="63" t="s">
        <v>592</v>
      </c>
      <c r="C356" s="62" t="s">
        <v>593</v>
      </c>
      <c r="D356" s="39" t="str">
        <f>$D$12</f>
        <v>Jahr 2018</v>
      </c>
      <c r="E356" s="165">
        <f t="shared" si="5"/>
        <v>0</v>
      </c>
      <c r="F356" s="165">
        <v>0</v>
      </c>
      <c r="G356" s="165">
        <v>0</v>
      </c>
      <c r="H356" s="298">
        <v>0</v>
      </c>
      <c r="I356" s="298">
        <v>0</v>
      </c>
    </row>
    <row r="357" spans="3:9" ht="12.75" customHeight="1">
      <c r="C357" s="47"/>
      <c r="D357" s="46" t="str">
        <f>$D$13</f>
        <v>Jahr 2017</v>
      </c>
      <c r="E357" s="169">
        <f t="shared" si="5"/>
        <v>0</v>
      </c>
      <c r="F357" s="169">
        <v>0</v>
      </c>
      <c r="G357" s="169">
        <v>0</v>
      </c>
      <c r="H357" s="298">
        <v>0</v>
      </c>
      <c r="I357" s="298">
        <v>0</v>
      </c>
    </row>
    <row r="358" spans="2:9" ht="12.75" customHeight="1">
      <c r="B358" s="63" t="s">
        <v>91</v>
      </c>
      <c r="C358" s="62" t="s">
        <v>44</v>
      </c>
      <c r="D358" s="39" t="str">
        <f>$D$12</f>
        <v>Jahr 2018</v>
      </c>
      <c r="E358" s="165">
        <f t="shared" si="5"/>
        <v>0</v>
      </c>
      <c r="F358" s="165">
        <v>0</v>
      </c>
      <c r="G358" s="165">
        <v>0</v>
      </c>
      <c r="H358" s="298">
        <v>0</v>
      </c>
      <c r="I358" s="298">
        <v>0</v>
      </c>
    </row>
    <row r="359" spans="3:9" ht="12.75" customHeight="1">
      <c r="C359" s="47"/>
      <c r="D359" s="46" t="str">
        <f>$D$13</f>
        <v>Jahr 2017</v>
      </c>
      <c r="E359" s="169">
        <f t="shared" si="5"/>
        <v>0</v>
      </c>
      <c r="F359" s="169">
        <v>0</v>
      </c>
      <c r="G359" s="169">
        <v>0</v>
      </c>
      <c r="H359" s="298">
        <v>0</v>
      </c>
      <c r="I359" s="298">
        <v>0</v>
      </c>
    </row>
    <row r="360" spans="2:9" ht="12.75" customHeight="1">
      <c r="B360" s="63" t="s">
        <v>594</v>
      </c>
      <c r="C360" s="62" t="s">
        <v>595</v>
      </c>
      <c r="D360" s="39" t="str">
        <f>$D$12</f>
        <v>Jahr 2018</v>
      </c>
      <c r="E360" s="165">
        <f t="shared" si="5"/>
        <v>0</v>
      </c>
      <c r="F360" s="165">
        <v>0</v>
      </c>
      <c r="G360" s="165">
        <v>0</v>
      </c>
      <c r="H360" s="298">
        <v>0</v>
      </c>
      <c r="I360" s="298">
        <v>0</v>
      </c>
    </row>
    <row r="361" spans="3:9" ht="12.75" customHeight="1">
      <c r="C361" s="47"/>
      <c r="D361" s="46" t="str">
        <f>$D$13</f>
        <v>Jahr 2017</v>
      </c>
      <c r="E361" s="169">
        <f t="shared" si="5"/>
        <v>0</v>
      </c>
      <c r="F361" s="169">
        <v>0</v>
      </c>
      <c r="G361" s="169">
        <v>0</v>
      </c>
      <c r="H361" s="298">
        <v>0</v>
      </c>
      <c r="I361" s="298">
        <v>0</v>
      </c>
    </row>
    <row r="362" spans="2:9" ht="12.75" customHeight="1">
      <c r="B362" s="63" t="s">
        <v>596</v>
      </c>
      <c r="C362" s="62" t="s">
        <v>597</v>
      </c>
      <c r="D362" s="39" t="str">
        <f>$D$12</f>
        <v>Jahr 2018</v>
      </c>
      <c r="E362" s="165">
        <f t="shared" si="5"/>
        <v>0</v>
      </c>
      <c r="F362" s="165">
        <v>0</v>
      </c>
      <c r="G362" s="165">
        <v>0</v>
      </c>
      <c r="H362" s="298">
        <v>0</v>
      </c>
      <c r="I362" s="298">
        <v>0</v>
      </c>
    </row>
    <row r="363" spans="3:9" ht="12.75" customHeight="1">
      <c r="C363" s="47"/>
      <c r="D363" s="46" t="str">
        <f>$D$13</f>
        <v>Jahr 2017</v>
      </c>
      <c r="E363" s="169">
        <f t="shared" si="5"/>
        <v>0</v>
      </c>
      <c r="F363" s="169">
        <v>0</v>
      </c>
      <c r="G363" s="169">
        <v>0</v>
      </c>
      <c r="H363" s="298">
        <v>0</v>
      </c>
      <c r="I363" s="298">
        <v>0</v>
      </c>
    </row>
    <row r="364" spans="2:9" ht="12.75" customHeight="1">
      <c r="B364" s="63" t="s">
        <v>598</v>
      </c>
      <c r="C364" s="62" t="s">
        <v>599</v>
      </c>
      <c r="D364" s="39" t="str">
        <f>$D$12</f>
        <v>Jahr 2018</v>
      </c>
      <c r="E364" s="165">
        <f t="shared" si="5"/>
        <v>0</v>
      </c>
      <c r="F364" s="165">
        <v>0</v>
      </c>
      <c r="G364" s="165">
        <v>0</v>
      </c>
      <c r="H364" s="298">
        <v>0</v>
      </c>
      <c r="I364" s="298">
        <v>0</v>
      </c>
    </row>
    <row r="365" spans="3:9" ht="12.75" customHeight="1">
      <c r="C365" s="47"/>
      <c r="D365" s="46" t="str">
        <f>$D$13</f>
        <v>Jahr 2017</v>
      </c>
      <c r="E365" s="169">
        <f t="shared" si="5"/>
        <v>0</v>
      </c>
      <c r="F365" s="169">
        <v>0</v>
      </c>
      <c r="G365" s="169">
        <v>0</v>
      </c>
      <c r="H365" s="298">
        <v>0</v>
      </c>
      <c r="I365" s="298">
        <v>0</v>
      </c>
    </row>
    <row r="366" spans="2:9" ht="12.75" customHeight="1">
      <c r="B366" s="63" t="s">
        <v>600</v>
      </c>
      <c r="C366" s="62" t="s">
        <v>601</v>
      </c>
      <c r="D366" s="39" t="str">
        <f>$D$12</f>
        <v>Jahr 2018</v>
      </c>
      <c r="E366" s="165">
        <f t="shared" si="5"/>
        <v>0</v>
      </c>
      <c r="F366" s="165">
        <v>0</v>
      </c>
      <c r="G366" s="165">
        <v>0</v>
      </c>
      <c r="H366" s="298">
        <v>0</v>
      </c>
      <c r="I366" s="298">
        <v>0</v>
      </c>
    </row>
    <row r="367" spans="3:9" ht="12.75" customHeight="1">
      <c r="C367" s="47"/>
      <c r="D367" s="46" t="str">
        <f>$D$13</f>
        <v>Jahr 2017</v>
      </c>
      <c r="E367" s="169">
        <f t="shared" si="5"/>
        <v>0</v>
      </c>
      <c r="F367" s="169">
        <v>0</v>
      </c>
      <c r="G367" s="169">
        <v>0</v>
      </c>
      <c r="H367" s="298">
        <v>0</v>
      </c>
      <c r="I367" s="298">
        <v>0</v>
      </c>
    </row>
    <row r="368" spans="2:9" ht="12.75" customHeight="1">
      <c r="B368" s="63" t="s">
        <v>602</v>
      </c>
      <c r="C368" s="62" t="s">
        <v>603</v>
      </c>
      <c r="D368" s="39" t="str">
        <f>$D$12</f>
        <v>Jahr 2018</v>
      </c>
      <c r="E368" s="165">
        <f t="shared" si="5"/>
        <v>0</v>
      </c>
      <c r="F368" s="165">
        <v>0</v>
      </c>
      <c r="G368" s="165">
        <v>0</v>
      </c>
      <c r="H368" s="298">
        <v>0</v>
      </c>
      <c r="I368" s="298">
        <v>0</v>
      </c>
    </row>
    <row r="369" spans="3:9" ht="12.75" customHeight="1">
      <c r="C369" s="47"/>
      <c r="D369" s="46" t="str">
        <f>$D$13</f>
        <v>Jahr 2017</v>
      </c>
      <c r="E369" s="169">
        <f t="shared" si="5"/>
        <v>0</v>
      </c>
      <c r="F369" s="169">
        <v>0</v>
      </c>
      <c r="G369" s="169">
        <v>0</v>
      </c>
      <c r="H369" s="298">
        <v>0</v>
      </c>
      <c r="I369" s="298">
        <v>0</v>
      </c>
    </row>
    <row r="370" spans="2:9" ht="12.75" customHeight="1">
      <c r="B370" s="63" t="s">
        <v>604</v>
      </c>
      <c r="C370" s="62" t="s">
        <v>605</v>
      </c>
      <c r="D370" s="39" t="str">
        <f>$D$12</f>
        <v>Jahr 2018</v>
      </c>
      <c r="E370" s="165">
        <f t="shared" si="5"/>
        <v>0</v>
      </c>
      <c r="F370" s="165">
        <v>0</v>
      </c>
      <c r="G370" s="165">
        <v>0</v>
      </c>
      <c r="H370" s="298">
        <v>0</v>
      </c>
      <c r="I370" s="298">
        <v>0</v>
      </c>
    </row>
    <row r="371" spans="3:9" ht="12.75" customHeight="1">
      <c r="C371" s="47"/>
      <c r="D371" s="46" t="str">
        <f>$D$13</f>
        <v>Jahr 2017</v>
      </c>
      <c r="E371" s="169">
        <f t="shared" si="5"/>
        <v>0</v>
      </c>
      <c r="F371" s="169">
        <v>0</v>
      </c>
      <c r="G371" s="169">
        <v>0</v>
      </c>
      <c r="H371" s="298">
        <v>0</v>
      </c>
      <c r="I371" s="298">
        <v>0</v>
      </c>
    </row>
    <row r="372" spans="2:9" ht="12.75" customHeight="1">
      <c r="B372" s="63" t="s">
        <v>606</v>
      </c>
      <c r="C372" s="62" t="s">
        <v>607</v>
      </c>
      <c r="D372" s="39" t="str">
        <f>$D$12</f>
        <v>Jahr 2018</v>
      </c>
      <c r="E372" s="165">
        <f t="shared" si="5"/>
        <v>0</v>
      </c>
      <c r="F372" s="165">
        <v>0</v>
      </c>
      <c r="G372" s="165">
        <v>0</v>
      </c>
      <c r="H372" s="298">
        <v>0</v>
      </c>
      <c r="I372" s="298">
        <v>0</v>
      </c>
    </row>
    <row r="373" spans="3:9" ht="12.75" customHeight="1">
      <c r="C373" s="47"/>
      <c r="D373" s="46" t="str">
        <f>$D$13</f>
        <v>Jahr 2017</v>
      </c>
      <c r="E373" s="169">
        <f t="shared" si="5"/>
        <v>0</v>
      </c>
      <c r="F373" s="169">
        <v>0</v>
      </c>
      <c r="G373" s="169">
        <v>0</v>
      </c>
      <c r="H373" s="298">
        <v>0</v>
      </c>
      <c r="I373" s="298">
        <v>0</v>
      </c>
    </row>
    <row r="374" spans="2:9" ht="12.75" customHeight="1">
      <c r="B374" s="63" t="s">
        <v>608</v>
      </c>
      <c r="C374" s="62" t="s">
        <v>609</v>
      </c>
      <c r="D374" s="39" t="str">
        <f>$D$12</f>
        <v>Jahr 2018</v>
      </c>
      <c r="E374" s="165">
        <f t="shared" si="5"/>
        <v>0</v>
      </c>
      <c r="F374" s="165">
        <v>0</v>
      </c>
      <c r="G374" s="165">
        <v>0</v>
      </c>
      <c r="H374" s="298">
        <v>0</v>
      </c>
      <c r="I374" s="298">
        <v>0</v>
      </c>
    </row>
    <row r="375" spans="3:9" ht="12.75" customHeight="1">
      <c r="C375" s="47"/>
      <c r="D375" s="46" t="str">
        <f>$D$13</f>
        <v>Jahr 2017</v>
      </c>
      <c r="E375" s="169">
        <f t="shared" si="5"/>
        <v>0</v>
      </c>
      <c r="F375" s="169">
        <v>0</v>
      </c>
      <c r="G375" s="169">
        <v>0</v>
      </c>
      <c r="H375" s="298">
        <v>0</v>
      </c>
      <c r="I375" s="298">
        <v>0</v>
      </c>
    </row>
    <row r="376" spans="2:9" ht="12.75" customHeight="1">
      <c r="B376" s="63" t="s">
        <v>610</v>
      </c>
      <c r="C376" s="62" t="s">
        <v>611</v>
      </c>
      <c r="D376" s="39" t="str">
        <f>$D$12</f>
        <v>Jahr 2018</v>
      </c>
      <c r="E376" s="165">
        <f t="shared" si="5"/>
        <v>0</v>
      </c>
      <c r="F376" s="165">
        <v>0</v>
      </c>
      <c r="G376" s="165">
        <v>0</v>
      </c>
      <c r="H376" s="298">
        <v>0</v>
      </c>
      <c r="I376" s="298">
        <v>0</v>
      </c>
    </row>
    <row r="377" spans="3:9" ht="12.75" customHeight="1">
      <c r="C377" s="47"/>
      <c r="D377" s="46" t="str">
        <f>$D$13</f>
        <v>Jahr 2017</v>
      </c>
      <c r="E377" s="169">
        <f t="shared" si="5"/>
        <v>0</v>
      </c>
      <c r="F377" s="169">
        <v>0</v>
      </c>
      <c r="G377" s="169">
        <v>0</v>
      </c>
      <c r="H377" s="298">
        <v>0</v>
      </c>
      <c r="I377" s="298">
        <v>0</v>
      </c>
    </row>
    <row r="378" spans="2:9" ht="12.75" customHeight="1">
      <c r="B378" s="63" t="s">
        <v>612</v>
      </c>
      <c r="C378" s="62" t="s">
        <v>613</v>
      </c>
      <c r="D378" s="39" t="str">
        <f>$D$12</f>
        <v>Jahr 2018</v>
      </c>
      <c r="E378" s="165">
        <f t="shared" si="5"/>
        <v>0</v>
      </c>
      <c r="F378" s="165">
        <v>0</v>
      </c>
      <c r="G378" s="165">
        <v>0</v>
      </c>
      <c r="H378" s="298">
        <v>0</v>
      </c>
      <c r="I378" s="298">
        <v>0</v>
      </c>
    </row>
    <row r="379" spans="3:9" ht="12.75" customHeight="1">
      <c r="C379" s="47"/>
      <c r="D379" s="46" t="str">
        <f>$D$13</f>
        <v>Jahr 2017</v>
      </c>
      <c r="E379" s="169">
        <f t="shared" si="5"/>
        <v>0</v>
      </c>
      <c r="F379" s="169">
        <v>0</v>
      </c>
      <c r="G379" s="169">
        <v>0</v>
      </c>
      <c r="H379" s="298">
        <v>0</v>
      </c>
      <c r="I379" s="298">
        <v>0</v>
      </c>
    </row>
    <row r="380" spans="2:9" ht="12.75" customHeight="1">
      <c r="B380" s="63" t="s">
        <v>614</v>
      </c>
      <c r="C380" s="62" t="s">
        <v>615</v>
      </c>
      <c r="D380" s="39" t="str">
        <f>$D$12</f>
        <v>Jahr 2018</v>
      </c>
      <c r="E380" s="165">
        <f t="shared" si="5"/>
        <v>0</v>
      </c>
      <c r="F380" s="165">
        <v>0</v>
      </c>
      <c r="G380" s="165">
        <v>0</v>
      </c>
      <c r="H380" s="298">
        <v>0</v>
      </c>
      <c r="I380" s="298">
        <v>0</v>
      </c>
    </row>
    <row r="381" spans="3:9" ht="12.75" customHeight="1">
      <c r="C381" s="47"/>
      <c r="D381" s="46" t="str">
        <f>$D$13</f>
        <v>Jahr 2017</v>
      </c>
      <c r="E381" s="169">
        <f t="shared" si="5"/>
        <v>0</v>
      </c>
      <c r="F381" s="169">
        <v>0</v>
      </c>
      <c r="G381" s="169">
        <v>0</v>
      </c>
      <c r="H381" s="298">
        <v>0</v>
      </c>
      <c r="I381" s="298">
        <v>0</v>
      </c>
    </row>
    <row r="382" spans="2:9" ht="12.75" customHeight="1">
      <c r="B382" s="63" t="s">
        <v>616</v>
      </c>
      <c r="C382" s="62" t="s">
        <v>617</v>
      </c>
      <c r="D382" s="39" t="str">
        <f>$D$12</f>
        <v>Jahr 2018</v>
      </c>
      <c r="E382" s="165">
        <f t="shared" si="5"/>
        <v>0</v>
      </c>
      <c r="F382" s="165">
        <v>0</v>
      </c>
      <c r="G382" s="165">
        <v>0</v>
      </c>
      <c r="H382" s="298">
        <v>0</v>
      </c>
      <c r="I382" s="298">
        <v>0</v>
      </c>
    </row>
    <row r="383" spans="3:9" ht="12.75" customHeight="1">
      <c r="C383" s="47"/>
      <c r="D383" s="46" t="str">
        <f>$D$13</f>
        <v>Jahr 2017</v>
      </c>
      <c r="E383" s="169">
        <f t="shared" si="5"/>
        <v>0</v>
      </c>
      <c r="F383" s="169">
        <v>0</v>
      </c>
      <c r="G383" s="169">
        <v>0</v>
      </c>
      <c r="H383" s="298">
        <v>0</v>
      </c>
      <c r="I383" s="298">
        <v>0</v>
      </c>
    </row>
    <row r="384" spans="2:9" ht="12.75" customHeight="1">
      <c r="B384" s="63" t="s">
        <v>618</v>
      </c>
      <c r="C384" s="62" t="s">
        <v>619</v>
      </c>
      <c r="D384" s="39" t="str">
        <f>$D$12</f>
        <v>Jahr 2018</v>
      </c>
      <c r="E384" s="165">
        <f t="shared" si="5"/>
        <v>0</v>
      </c>
      <c r="F384" s="165">
        <v>0</v>
      </c>
      <c r="G384" s="165">
        <v>0</v>
      </c>
      <c r="H384" s="298">
        <v>0</v>
      </c>
      <c r="I384" s="298">
        <v>0</v>
      </c>
    </row>
    <row r="385" spans="3:9" ht="12.75" customHeight="1">
      <c r="C385" s="47"/>
      <c r="D385" s="46" t="str">
        <f>$D$13</f>
        <v>Jahr 2017</v>
      </c>
      <c r="E385" s="169">
        <f t="shared" si="5"/>
        <v>0</v>
      </c>
      <c r="F385" s="169">
        <v>0</v>
      </c>
      <c r="G385" s="169">
        <v>0</v>
      </c>
      <c r="H385" s="298">
        <v>0</v>
      </c>
      <c r="I385" s="298">
        <v>0</v>
      </c>
    </row>
    <row r="386" spans="2:9" ht="12.75" customHeight="1">
      <c r="B386" s="63" t="s">
        <v>620</v>
      </c>
      <c r="C386" s="62" t="s">
        <v>621</v>
      </c>
      <c r="D386" s="39" t="str">
        <f>$D$12</f>
        <v>Jahr 2018</v>
      </c>
      <c r="E386" s="165">
        <f t="shared" si="5"/>
        <v>0</v>
      </c>
      <c r="F386" s="165">
        <v>0</v>
      </c>
      <c r="G386" s="165">
        <v>0</v>
      </c>
      <c r="H386" s="298">
        <v>0</v>
      </c>
      <c r="I386" s="298">
        <v>0</v>
      </c>
    </row>
    <row r="387" spans="3:9" ht="12.75" customHeight="1">
      <c r="C387" s="47"/>
      <c r="D387" s="46" t="str">
        <f>$D$13</f>
        <v>Jahr 2017</v>
      </c>
      <c r="E387" s="169">
        <f t="shared" si="5"/>
        <v>0</v>
      </c>
      <c r="F387" s="169">
        <v>0</v>
      </c>
      <c r="G387" s="169">
        <v>0</v>
      </c>
      <c r="H387" s="298">
        <v>0</v>
      </c>
      <c r="I387" s="298">
        <v>0</v>
      </c>
    </row>
    <row r="388" spans="2:9" ht="12.75" customHeight="1">
      <c r="B388" s="63" t="s">
        <v>622</v>
      </c>
      <c r="C388" s="62" t="s">
        <v>623</v>
      </c>
      <c r="D388" s="39" t="str">
        <f>$D$12</f>
        <v>Jahr 2018</v>
      </c>
      <c r="E388" s="165">
        <f t="shared" si="5"/>
        <v>0</v>
      </c>
      <c r="F388" s="165">
        <v>0</v>
      </c>
      <c r="G388" s="165">
        <v>0</v>
      </c>
      <c r="H388" s="298">
        <v>0</v>
      </c>
      <c r="I388" s="298">
        <v>0</v>
      </c>
    </row>
    <row r="389" spans="3:9" ht="12.75" customHeight="1">
      <c r="C389" s="47"/>
      <c r="D389" s="46" t="str">
        <f>$D$13</f>
        <v>Jahr 2017</v>
      </c>
      <c r="E389" s="169">
        <f t="shared" si="5"/>
        <v>0</v>
      </c>
      <c r="F389" s="169">
        <v>0</v>
      </c>
      <c r="G389" s="169">
        <v>0</v>
      </c>
      <c r="H389" s="298">
        <v>0</v>
      </c>
      <c r="I389" s="298">
        <v>0</v>
      </c>
    </row>
    <row r="390" spans="2:9" ht="12.75" customHeight="1">
      <c r="B390" s="63" t="s">
        <v>624</v>
      </c>
      <c r="C390" s="62" t="s">
        <v>625</v>
      </c>
      <c r="D390" s="39" t="str">
        <f>$D$12</f>
        <v>Jahr 2018</v>
      </c>
      <c r="E390" s="165">
        <f t="shared" si="5"/>
        <v>0</v>
      </c>
      <c r="F390" s="165">
        <v>0</v>
      </c>
      <c r="G390" s="165">
        <v>0</v>
      </c>
      <c r="H390" s="298">
        <v>0</v>
      </c>
      <c r="I390" s="298">
        <v>0</v>
      </c>
    </row>
    <row r="391" spans="3:9" ht="12.75" customHeight="1">
      <c r="C391" s="47"/>
      <c r="D391" s="46" t="str">
        <f>$D$13</f>
        <v>Jahr 2017</v>
      </c>
      <c r="E391" s="169">
        <f t="shared" si="5"/>
        <v>0</v>
      </c>
      <c r="F391" s="169">
        <v>0</v>
      </c>
      <c r="G391" s="169">
        <v>0</v>
      </c>
      <c r="H391" s="298">
        <v>0</v>
      </c>
      <c r="I391" s="298">
        <v>0</v>
      </c>
    </row>
    <row r="392" spans="2:9" ht="12.75" customHeight="1">
      <c r="B392" s="63" t="s">
        <v>626</v>
      </c>
      <c r="C392" s="62" t="s">
        <v>627</v>
      </c>
      <c r="D392" s="39" t="str">
        <f>$D$12</f>
        <v>Jahr 2018</v>
      </c>
      <c r="E392" s="165">
        <f t="shared" si="5"/>
        <v>0</v>
      </c>
      <c r="F392" s="165">
        <v>0</v>
      </c>
      <c r="G392" s="165">
        <v>0</v>
      </c>
      <c r="H392" s="298">
        <v>0</v>
      </c>
      <c r="I392" s="298">
        <v>0</v>
      </c>
    </row>
    <row r="393" spans="3:9" ht="12.75" customHeight="1">
      <c r="C393" s="47"/>
      <c r="D393" s="46" t="str">
        <f>$D$13</f>
        <v>Jahr 2017</v>
      </c>
      <c r="E393" s="169">
        <f t="shared" si="5"/>
        <v>0</v>
      </c>
      <c r="F393" s="169">
        <v>0</v>
      </c>
      <c r="G393" s="169">
        <v>0</v>
      </c>
      <c r="H393" s="298">
        <v>0</v>
      </c>
      <c r="I393" s="298">
        <v>0</v>
      </c>
    </row>
    <row r="394" spans="2:9" ht="12.75" customHeight="1">
      <c r="B394" s="63" t="s">
        <v>111</v>
      </c>
      <c r="C394" s="62" t="s">
        <v>45</v>
      </c>
      <c r="D394" s="39" t="str">
        <f>$D$12</f>
        <v>Jahr 2018</v>
      </c>
      <c r="E394" s="165">
        <f t="shared" si="5"/>
        <v>0</v>
      </c>
      <c r="F394" s="165">
        <v>0</v>
      </c>
      <c r="G394" s="165">
        <v>0</v>
      </c>
      <c r="H394" s="298">
        <v>0</v>
      </c>
      <c r="I394" s="298">
        <v>0</v>
      </c>
    </row>
    <row r="395" spans="3:9" ht="12.75" customHeight="1">
      <c r="C395" s="47"/>
      <c r="D395" s="46" t="str">
        <f>$D$13</f>
        <v>Jahr 2017</v>
      </c>
      <c r="E395" s="169">
        <f t="shared" si="5"/>
        <v>0</v>
      </c>
      <c r="F395" s="169">
        <v>0</v>
      </c>
      <c r="G395" s="169">
        <v>0</v>
      </c>
      <c r="H395" s="298">
        <v>0</v>
      </c>
      <c r="I395" s="298">
        <v>0</v>
      </c>
    </row>
    <row r="396" spans="2:9" ht="12.75" customHeight="1">
      <c r="B396" s="63" t="s">
        <v>628</v>
      </c>
      <c r="C396" s="62" t="s">
        <v>629</v>
      </c>
      <c r="D396" s="39" t="str">
        <f>$D$12</f>
        <v>Jahr 2018</v>
      </c>
      <c r="E396" s="165">
        <f t="shared" si="5"/>
        <v>0</v>
      </c>
      <c r="F396" s="165">
        <v>0</v>
      </c>
      <c r="G396" s="165">
        <v>0</v>
      </c>
      <c r="H396" s="298">
        <v>0</v>
      </c>
      <c r="I396" s="298">
        <v>0</v>
      </c>
    </row>
    <row r="397" spans="3:9" ht="12.75" customHeight="1">
      <c r="C397" s="47"/>
      <c r="D397" s="46" t="str">
        <f>$D$13</f>
        <v>Jahr 2017</v>
      </c>
      <c r="E397" s="169">
        <f t="shared" si="5"/>
        <v>0</v>
      </c>
      <c r="F397" s="169">
        <v>0</v>
      </c>
      <c r="G397" s="169">
        <v>0</v>
      </c>
      <c r="H397" s="298">
        <v>0</v>
      </c>
      <c r="I397" s="298">
        <v>0</v>
      </c>
    </row>
    <row r="398" spans="2:9" ht="12.75" customHeight="1">
      <c r="B398" s="63" t="s">
        <v>630</v>
      </c>
      <c r="C398" s="62" t="s">
        <v>631</v>
      </c>
      <c r="D398" s="39" t="str">
        <f>$D$12</f>
        <v>Jahr 2018</v>
      </c>
      <c r="E398" s="165">
        <f t="shared" si="5"/>
        <v>0</v>
      </c>
      <c r="F398" s="165">
        <v>0</v>
      </c>
      <c r="G398" s="165">
        <v>0</v>
      </c>
      <c r="H398" s="298">
        <v>0</v>
      </c>
      <c r="I398" s="298">
        <v>0</v>
      </c>
    </row>
    <row r="399" spans="3:9" ht="12.75" customHeight="1">
      <c r="C399" s="47"/>
      <c r="D399" s="46" t="str">
        <f>$D$13</f>
        <v>Jahr 2017</v>
      </c>
      <c r="E399" s="169">
        <f t="shared" si="5"/>
        <v>0</v>
      </c>
      <c r="F399" s="169">
        <v>0</v>
      </c>
      <c r="G399" s="169">
        <v>0</v>
      </c>
      <c r="H399" s="298">
        <v>0</v>
      </c>
      <c r="I399" s="298">
        <v>0</v>
      </c>
    </row>
    <row r="400" spans="2:9" ht="12.75" customHeight="1">
      <c r="B400" s="63" t="s">
        <v>632</v>
      </c>
      <c r="C400" s="62" t="s">
        <v>633</v>
      </c>
      <c r="D400" s="39" t="str">
        <f>$D$12</f>
        <v>Jahr 2018</v>
      </c>
      <c r="E400" s="165">
        <f aca="true" t="shared" si="6" ref="E400:E433">SUM(F400:G400)</f>
        <v>0</v>
      </c>
      <c r="F400" s="165">
        <v>0</v>
      </c>
      <c r="G400" s="165">
        <v>0</v>
      </c>
      <c r="H400" s="298">
        <v>0</v>
      </c>
      <c r="I400" s="298">
        <v>0</v>
      </c>
    </row>
    <row r="401" spans="3:9" ht="12.75" customHeight="1">
      <c r="C401" s="47"/>
      <c r="D401" s="46" t="str">
        <f>$D$13</f>
        <v>Jahr 2017</v>
      </c>
      <c r="E401" s="169">
        <f t="shared" si="6"/>
        <v>0</v>
      </c>
      <c r="F401" s="169">
        <v>0</v>
      </c>
      <c r="G401" s="169">
        <v>0</v>
      </c>
      <c r="H401" s="298">
        <v>0</v>
      </c>
      <c r="I401" s="298">
        <v>0</v>
      </c>
    </row>
    <row r="402" spans="2:9" ht="12.75" customHeight="1">
      <c r="B402" s="63" t="s">
        <v>634</v>
      </c>
      <c r="C402" s="62" t="s">
        <v>635</v>
      </c>
      <c r="D402" s="39" t="str">
        <f>$D$12</f>
        <v>Jahr 2018</v>
      </c>
      <c r="E402" s="165">
        <f t="shared" si="6"/>
        <v>0</v>
      </c>
      <c r="F402" s="165">
        <v>0</v>
      </c>
      <c r="G402" s="165">
        <v>0</v>
      </c>
      <c r="H402" s="298">
        <v>0</v>
      </c>
      <c r="I402" s="298">
        <v>0</v>
      </c>
    </row>
    <row r="403" spans="3:9" ht="12.75" customHeight="1">
      <c r="C403" s="47"/>
      <c r="D403" s="46" t="str">
        <f>$D$13</f>
        <v>Jahr 2017</v>
      </c>
      <c r="E403" s="169">
        <f t="shared" si="6"/>
        <v>0</v>
      </c>
      <c r="F403" s="169">
        <v>0</v>
      </c>
      <c r="G403" s="169">
        <v>0</v>
      </c>
      <c r="H403" s="298">
        <v>0</v>
      </c>
      <c r="I403" s="298">
        <v>0</v>
      </c>
    </row>
    <row r="404" spans="2:9" ht="12.75" customHeight="1">
      <c r="B404" s="63" t="s">
        <v>636</v>
      </c>
      <c r="C404" s="62" t="s">
        <v>637</v>
      </c>
      <c r="D404" s="39" t="str">
        <f>$D$12</f>
        <v>Jahr 2018</v>
      </c>
      <c r="E404" s="165">
        <f t="shared" si="6"/>
        <v>0</v>
      </c>
      <c r="F404" s="165">
        <v>0</v>
      </c>
      <c r="G404" s="165">
        <v>0</v>
      </c>
      <c r="H404" s="298">
        <v>0</v>
      </c>
      <c r="I404" s="298">
        <v>0</v>
      </c>
    </row>
    <row r="405" spans="3:9" ht="12.75" customHeight="1">
      <c r="C405" s="47"/>
      <c r="D405" s="46" t="str">
        <f>$D$13</f>
        <v>Jahr 2017</v>
      </c>
      <c r="E405" s="169">
        <f t="shared" si="6"/>
        <v>0</v>
      </c>
      <c r="F405" s="169">
        <v>0</v>
      </c>
      <c r="G405" s="169">
        <v>0</v>
      </c>
      <c r="H405" s="298">
        <v>0</v>
      </c>
      <c r="I405" s="298">
        <v>0</v>
      </c>
    </row>
    <row r="406" spans="2:9" ht="12.75" customHeight="1">
      <c r="B406" s="63" t="s">
        <v>638</v>
      </c>
      <c r="C406" s="62" t="s">
        <v>639</v>
      </c>
      <c r="D406" s="39" t="str">
        <f>$D$12</f>
        <v>Jahr 2018</v>
      </c>
      <c r="E406" s="165">
        <f t="shared" si="6"/>
        <v>0</v>
      </c>
      <c r="F406" s="165">
        <v>0</v>
      </c>
      <c r="G406" s="165">
        <v>0</v>
      </c>
      <c r="H406" s="298">
        <v>0</v>
      </c>
      <c r="I406" s="298">
        <v>0</v>
      </c>
    </row>
    <row r="407" spans="3:9" ht="12.75" customHeight="1">
      <c r="C407" s="47"/>
      <c r="D407" s="46" t="str">
        <f>$D$13</f>
        <v>Jahr 2017</v>
      </c>
      <c r="E407" s="169">
        <f t="shared" si="6"/>
        <v>0</v>
      </c>
      <c r="F407" s="169">
        <v>0</v>
      </c>
      <c r="G407" s="169">
        <v>0</v>
      </c>
      <c r="H407" s="298">
        <v>0</v>
      </c>
      <c r="I407" s="298">
        <v>0</v>
      </c>
    </row>
    <row r="408" spans="2:9" ht="12.75" customHeight="1">
      <c r="B408" s="63" t="s">
        <v>112</v>
      </c>
      <c r="C408" s="62" t="s">
        <v>46</v>
      </c>
      <c r="D408" s="39" t="str">
        <f>$D$12</f>
        <v>Jahr 2018</v>
      </c>
      <c r="E408" s="165">
        <f t="shared" si="6"/>
        <v>0</v>
      </c>
      <c r="F408" s="165">
        <v>0</v>
      </c>
      <c r="G408" s="165">
        <v>0</v>
      </c>
      <c r="H408" s="298">
        <v>0</v>
      </c>
      <c r="I408" s="298">
        <v>0</v>
      </c>
    </row>
    <row r="409" spans="3:9" ht="12.75" customHeight="1">
      <c r="C409" s="47"/>
      <c r="D409" s="46" t="str">
        <f>$D$13</f>
        <v>Jahr 2017</v>
      </c>
      <c r="E409" s="169">
        <f t="shared" si="6"/>
        <v>0</v>
      </c>
      <c r="F409" s="169">
        <v>0</v>
      </c>
      <c r="G409" s="169">
        <v>0</v>
      </c>
      <c r="H409" s="298">
        <v>0</v>
      </c>
      <c r="I409" s="298">
        <v>0</v>
      </c>
    </row>
    <row r="410" spans="2:9" ht="12.75" customHeight="1">
      <c r="B410" s="63" t="s">
        <v>640</v>
      </c>
      <c r="C410" s="62" t="s">
        <v>641</v>
      </c>
      <c r="D410" s="39" t="str">
        <f>$D$12</f>
        <v>Jahr 2018</v>
      </c>
      <c r="E410" s="165">
        <f t="shared" si="6"/>
        <v>0</v>
      </c>
      <c r="F410" s="165">
        <v>0</v>
      </c>
      <c r="G410" s="165">
        <v>0</v>
      </c>
      <c r="H410" s="298">
        <v>0</v>
      </c>
      <c r="I410" s="298">
        <v>0</v>
      </c>
    </row>
    <row r="411" spans="3:9" ht="12.75" customHeight="1">
      <c r="C411" s="47"/>
      <c r="D411" s="46" t="str">
        <f>$D$13</f>
        <v>Jahr 2017</v>
      </c>
      <c r="E411" s="169">
        <f t="shared" si="6"/>
        <v>0</v>
      </c>
      <c r="F411" s="169">
        <v>0</v>
      </c>
      <c r="G411" s="169">
        <v>0</v>
      </c>
      <c r="H411" s="298">
        <v>0</v>
      </c>
      <c r="I411" s="298">
        <v>0</v>
      </c>
    </row>
    <row r="412" spans="2:9" ht="12.75" customHeight="1">
      <c r="B412" s="63" t="s">
        <v>92</v>
      </c>
      <c r="C412" s="62" t="s">
        <v>71</v>
      </c>
      <c r="D412" s="39" t="str">
        <f>$D$12</f>
        <v>Jahr 2018</v>
      </c>
      <c r="E412" s="165">
        <f t="shared" si="6"/>
        <v>0</v>
      </c>
      <c r="F412" s="165">
        <v>0</v>
      </c>
      <c r="G412" s="165">
        <v>0</v>
      </c>
      <c r="H412" s="298">
        <v>0</v>
      </c>
      <c r="I412" s="298">
        <v>0</v>
      </c>
    </row>
    <row r="413" spans="3:9" ht="12.75" customHeight="1">
      <c r="C413" s="47"/>
      <c r="D413" s="46" t="str">
        <f>$D$13</f>
        <v>Jahr 2017</v>
      </c>
      <c r="E413" s="169">
        <f t="shared" si="6"/>
        <v>0</v>
      </c>
      <c r="F413" s="169">
        <v>0</v>
      </c>
      <c r="G413" s="169">
        <v>0</v>
      </c>
      <c r="H413" s="298">
        <v>0</v>
      </c>
      <c r="I413" s="298">
        <v>0</v>
      </c>
    </row>
    <row r="414" spans="2:9" ht="12.75" customHeight="1">
      <c r="B414" s="63" t="s">
        <v>642</v>
      </c>
      <c r="C414" s="62" t="s">
        <v>643</v>
      </c>
      <c r="D414" s="39" t="str">
        <f>$D$12</f>
        <v>Jahr 2018</v>
      </c>
      <c r="E414" s="165">
        <f t="shared" si="6"/>
        <v>0</v>
      </c>
      <c r="F414" s="165">
        <v>0</v>
      </c>
      <c r="G414" s="165">
        <v>0</v>
      </c>
      <c r="H414" s="298">
        <v>0</v>
      </c>
      <c r="I414" s="298">
        <v>0</v>
      </c>
    </row>
    <row r="415" spans="3:9" ht="12.75" customHeight="1">
      <c r="C415" s="47"/>
      <c r="D415" s="46" t="str">
        <f>$D$13</f>
        <v>Jahr 2017</v>
      </c>
      <c r="E415" s="169">
        <f t="shared" si="6"/>
        <v>0</v>
      </c>
      <c r="F415" s="169">
        <v>0</v>
      </c>
      <c r="G415" s="169">
        <v>0</v>
      </c>
      <c r="H415" s="298">
        <v>0</v>
      </c>
      <c r="I415" s="298">
        <v>0</v>
      </c>
    </row>
    <row r="416" spans="2:9" ht="12.75" customHeight="1">
      <c r="B416" s="63" t="s">
        <v>644</v>
      </c>
      <c r="C416" s="62" t="s">
        <v>645</v>
      </c>
      <c r="D416" s="39" t="str">
        <f>$D$12</f>
        <v>Jahr 2018</v>
      </c>
      <c r="E416" s="165">
        <f t="shared" si="6"/>
        <v>0</v>
      </c>
      <c r="F416" s="165">
        <v>0</v>
      </c>
      <c r="G416" s="165">
        <v>0</v>
      </c>
      <c r="H416" s="298">
        <v>0</v>
      </c>
      <c r="I416" s="298">
        <v>0</v>
      </c>
    </row>
    <row r="417" spans="3:9" ht="12.75" customHeight="1">
      <c r="C417" s="47"/>
      <c r="D417" s="46" t="str">
        <f>$D$13</f>
        <v>Jahr 2017</v>
      </c>
      <c r="E417" s="169">
        <f t="shared" si="6"/>
        <v>0</v>
      </c>
      <c r="F417" s="169">
        <v>0</v>
      </c>
      <c r="G417" s="169">
        <v>0</v>
      </c>
      <c r="H417" s="298">
        <v>0</v>
      </c>
      <c r="I417" s="298">
        <v>0</v>
      </c>
    </row>
    <row r="418" spans="2:9" ht="12.75" customHeight="1">
      <c r="B418" s="63" t="s">
        <v>646</v>
      </c>
      <c r="C418" s="62" t="s">
        <v>647</v>
      </c>
      <c r="D418" s="39" t="str">
        <f>$D$12</f>
        <v>Jahr 2018</v>
      </c>
      <c r="E418" s="165">
        <f t="shared" si="6"/>
        <v>0</v>
      </c>
      <c r="F418" s="165">
        <v>0</v>
      </c>
      <c r="G418" s="165">
        <v>0</v>
      </c>
      <c r="H418" s="298">
        <v>0</v>
      </c>
      <c r="I418" s="298">
        <v>0</v>
      </c>
    </row>
    <row r="419" spans="3:9" ht="12.75" customHeight="1">
      <c r="C419" s="47"/>
      <c r="D419" s="46" t="str">
        <f>$D$13</f>
        <v>Jahr 2017</v>
      </c>
      <c r="E419" s="169">
        <f t="shared" si="6"/>
        <v>0</v>
      </c>
      <c r="F419" s="169">
        <v>0</v>
      </c>
      <c r="G419" s="169">
        <v>0</v>
      </c>
      <c r="H419" s="298">
        <v>0</v>
      </c>
      <c r="I419" s="298">
        <v>0</v>
      </c>
    </row>
    <row r="420" spans="2:9" ht="12.75" customHeight="1">
      <c r="B420" s="63" t="s">
        <v>648</v>
      </c>
      <c r="C420" s="62" t="s">
        <v>649</v>
      </c>
      <c r="D420" s="39" t="str">
        <f>$D$12</f>
        <v>Jahr 2018</v>
      </c>
      <c r="E420" s="165">
        <f t="shared" si="6"/>
        <v>0</v>
      </c>
      <c r="F420" s="165">
        <v>0</v>
      </c>
      <c r="G420" s="165">
        <v>0</v>
      </c>
      <c r="H420" s="298">
        <v>0</v>
      </c>
      <c r="I420" s="298">
        <v>0</v>
      </c>
    </row>
    <row r="421" spans="3:9" ht="12.75" customHeight="1">
      <c r="C421" s="47"/>
      <c r="D421" s="46" t="str">
        <f>$D$13</f>
        <v>Jahr 2017</v>
      </c>
      <c r="E421" s="169">
        <f t="shared" si="6"/>
        <v>0</v>
      </c>
      <c r="F421" s="169">
        <v>0</v>
      </c>
      <c r="G421" s="169">
        <v>0</v>
      </c>
      <c r="H421" s="298">
        <v>0</v>
      </c>
      <c r="I421" s="298">
        <v>0</v>
      </c>
    </row>
    <row r="422" spans="2:9" ht="12.75" customHeight="1">
      <c r="B422" s="63" t="s">
        <v>650</v>
      </c>
      <c r="C422" s="62" t="s">
        <v>651</v>
      </c>
      <c r="D422" s="39" t="str">
        <f>$D$12</f>
        <v>Jahr 2018</v>
      </c>
      <c r="E422" s="165">
        <f t="shared" si="6"/>
        <v>0</v>
      </c>
      <c r="F422" s="165">
        <v>0</v>
      </c>
      <c r="G422" s="165">
        <v>0</v>
      </c>
      <c r="H422" s="298">
        <v>0</v>
      </c>
      <c r="I422" s="298">
        <v>0</v>
      </c>
    </row>
    <row r="423" spans="3:9" ht="12.75" customHeight="1">
      <c r="C423" s="47"/>
      <c r="D423" s="46" t="str">
        <f>$D$13</f>
        <v>Jahr 2017</v>
      </c>
      <c r="E423" s="169">
        <f t="shared" si="6"/>
        <v>0</v>
      </c>
      <c r="F423" s="169">
        <v>0</v>
      </c>
      <c r="G423" s="169">
        <v>0</v>
      </c>
      <c r="H423" s="298">
        <v>0</v>
      </c>
      <c r="I423" s="298">
        <v>0</v>
      </c>
    </row>
    <row r="424" spans="2:9" ht="12.75" customHeight="1">
      <c r="B424" s="63" t="s">
        <v>652</v>
      </c>
      <c r="C424" s="62" t="s">
        <v>653</v>
      </c>
      <c r="D424" s="39" t="str">
        <f>$D$12</f>
        <v>Jahr 2018</v>
      </c>
      <c r="E424" s="165">
        <f t="shared" si="6"/>
        <v>0</v>
      </c>
      <c r="F424" s="165">
        <v>0</v>
      </c>
      <c r="G424" s="165">
        <v>0</v>
      </c>
      <c r="H424" s="298">
        <v>0</v>
      </c>
      <c r="I424" s="298">
        <v>0</v>
      </c>
    </row>
    <row r="425" spans="3:9" ht="12.75" customHeight="1">
      <c r="C425" s="47"/>
      <c r="D425" s="46" t="str">
        <f>$D$13</f>
        <v>Jahr 2017</v>
      </c>
      <c r="E425" s="169">
        <f t="shared" si="6"/>
        <v>0</v>
      </c>
      <c r="F425" s="169">
        <v>0</v>
      </c>
      <c r="G425" s="169">
        <v>0</v>
      </c>
      <c r="H425" s="298">
        <v>0</v>
      </c>
      <c r="I425" s="298">
        <v>0</v>
      </c>
    </row>
    <row r="426" spans="2:9" ht="12.75" customHeight="1">
      <c r="B426" s="63" t="s">
        <v>654</v>
      </c>
      <c r="C426" s="62" t="s">
        <v>655</v>
      </c>
      <c r="D426" s="39" t="str">
        <f>$D$12</f>
        <v>Jahr 2018</v>
      </c>
      <c r="E426" s="165">
        <f t="shared" si="6"/>
        <v>0</v>
      </c>
      <c r="F426" s="165">
        <v>0</v>
      </c>
      <c r="G426" s="165">
        <v>0</v>
      </c>
      <c r="H426" s="298">
        <v>0</v>
      </c>
      <c r="I426" s="298">
        <v>0</v>
      </c>
    </row>
    <row r="427" spans="3:9" ht="12.75" customHeight="1">
      <c r="C427" s="47"/>
      <c r="D427" s="46" t="str">
        <f>$D$13</f>
        <v>Jahr 2017</v>
      </c>
      <c r="E427" s="169">
        <f t="shared" si="6"/>
        <v>0</v>
      </c>
      <c r="F427" s="169">
        <v>0</v>
      </c>
      <c r="G427" s="169">
        <v>0</v>
      </c>
      <c r="H427" s="298">
        <v>0</v>
      </c>
      <c r="I427" s="298">
        <v>0</v>
      </c>
    </row>
    <row r="428" spans="2:9" ht="12.75" customHeight="1">
      <c r="B428" s="63" t="s">
        <v>656</v>
      </c>
      <c r="C428" s="62" t="s">
        <v>657</v>
      </c>
      <c r="D428" s="39" t="str">
        <f>$D$12</f>
        <v>Jahr 2018</v>
      </c>
      <c r="E428" s="165">
        <f t="shared" si="6"/>
        <v>0</v>
      </c>
      <c r="F428" s="165">
        <v>0</v>
      </c>
      <c r="G428" s="165">
        <v>0</v>
      </c>
      <c r="H428" s="298">
        <v>0</v>
      </c>
      <c r="I428" s="298">
        <v>0</v>
      </c>
    </row>
    <row r="429" spans="3:9" ht="12.75" customHeight="1">
      <c r="C429" s="47"/>
      <c r="D429" s="46" t="str">
        <f>$D$13</f>
        <v>Jahr 2017</v>
      </c>
      <c r="E429" s="169">
        <f t="shared" si="6"/>
        <v>0</v>
      </c>
      <c r="F429" s="169">
        <v>0</v>
      </c>
      <c r="G429" s="169">
        <v>0</v>
      </c>
      <c r="H429" s="298">
        <v>0</v>
      </c>
      <c r="I429" s="298">
        <v>0</v>
      </c>
    </row>
    <row r="430" spans="2:9" ht="12.75" customHeight="1">
      <c r="B430" s="63" t="s">
        <v>658</v>
      </c>
      <c r="C430" s="62" t="s">
        <v>659</v>
      </c>
      <c r="D430" s="39" t="str">
        <f>$D$12</f>
        <v>Jahr 2018</v>
      </c>
      <c r="E430" s="165">
        <f t="shared" si="6"/>
        <v>0</v>
      </c>
      <c r="F430" s="165">
        <v>0</v>
      </c>
      <c r="G430" s="165">
        <v>0</v>
      </c>
      <c r="H430" s="298">
        <v>0</v>
      </c>
      <c r="I430" s="298">
        <v>0</v>
      </c>
    </row>
    <row r="431" spans="3:9" ht="12.75" customHeight="1">
      <c r="C431" s="47"/>
      <c r="D431" s="46" t="str">
        <f>$D$13</f>
        <v>Jahr 2017</v>
      </c>
      <c r="E431" s="169">
        <f t="shared" si="6"/>
        <v>0</v>
      </c>
      <c r="F431" s="169">
        <v>0</v>
      </c>
      <c r="G431" s="169">
        <v>0</v>
      </c>
      <c r="H431" s="298">
        <v>0</v>
      </c>
      <c r="I431" s="298">
        <v>0</v>
      </c>
    </row>
    <row r="432" spans="2:9" ht="12.75" customHeight="1">
      <c r="B432" s="63" t="s">
        <v>98</v>
      </c>
      <c r="C432" s="62" t="s">
        <v>47</v>
      </c>
      <c r="D432" s="39" t="str">
        <f>$D$12</f>
        <v>Jahr 2018</v>
      </c>
      <c r="E432" s="165">
        <f t="shared" si="6"/>
        <v>0</v>
      </c>
      <c r="F432" s="165">
        <v>0</v>
      </c>
      <c r="G432" s="165">
        <v>0</v>
      </c>
      <c r="H432" s="298">
        <v>0</v>
      </c>
      <c r="I432" s="298">
        <v>0</v>
      </c>
    </row>
    <row r="433" spans="3:9" ht="12.75" customHeight="1">
      <c r="C433" s="47"/>
      <c r="D433" s="46" t="str">
        <f>$D$13</f>
        <v>Jahr 2017</v>
      </c>
      <c r="E433" s="169">
        <f t="shared" si="6"/>
        <v>0</v>
      </c>
      <c r="F433" s="169">
        <v>0</v>
      </c>
      <c r="G433" s="169">
        <v>0</v>
      </c>
      <c r="H433" s="298">
        <v>0</v>
      </c>
      <c r="I433" s="298">
        <v>0</v>
      </c>
    </row>
    <row r="435" ht="12.75" customHeight="1">
      <c r="C435" s="221">
        <f>IF(INT(AktJahrMonat)&gt;=201606,"","Hinweis: Die Angaben zu den rückständigen Leistungen werden erst ab Q2 2015 erfasst.")</f>
      </c>
    </row>
  </sheetData>
  <sheetProtection/>
  <mergeCells count="4">
    <mergeCell ref="H8:H10"/>
    <mergeCell ref="I8:I10"/>
    <mergeCell ref="C4:I4"/>
    <mergeCell ref="C5:I5"/>
  </mergeCells>
  <printOptions horizontalCentered="1"/>
  <pageMargins left="0.7874015748031497" right="0.7874015748031497" top="0.7874015748031497" bottom="0.8661417322834646" header="0.5118110236220472" footer="0.3937007874015748"/>
  <pageSetup horizontalDpi="600" verticalDpi="600" orientation="portrait" paperSize="9" scale="73" r:id="rId1"/>
  <headerFooter alignWithMargins="0">
    <oddFooter>&amp;L&amp;8 &amp;C&amp;8 &amp;R&amp;8Seite &amp;P</oddFooter>
  </headerFooter>
  <ignoredErrors>
    <ignoredError sqref="D15 D434:D441" formula="1"/>
    <ignoredError sqref="E12:E13" formulaRange="1"/>
  </ignoredErrors>
</worksheet>
</file>

<file path=xl/worksheets/sheet8.xml><?xml version="1.0" encoding="utf-8"?>
<worksheet xmlns="http://schemas.openxmlformats.org/spreadsheetml/2006/main" xmlns:r="http://schemas.openxmlformats.org/officeDocument/2006/relationships">
  <sheetPr codeName="Tabelle18"/>
  <dimension ref="B2:K435"/>
  <sheetViews>
    <sheetView showGridLines="0" showRowColHeaders="0" zoomScalePageLayoutView="0" workbookViewId="0" topLeftCell="A1">
      <selection activeCell="A1" sqref="A1"/>
    </sheetView>
  </sheetViews>
  <sheetFormatPr defaultColWidth="11.421875" defaultRowHeight="12.75" customHeight="1"/>
  <cols>
    <col min="1" max="1" width="0.85546875" style="8" customWidth="1"/>
    <col min="2" max="2" width="3.421875" style="63" hidden="1" customWidth="1"/>
    <col min="3" max="3" width="22.7109375" style="8" customWidth="1"/>
    <col min="4" max="4" width="8.7109375" style="8" customWidth="1"/>
    <col min="5" max="5" width="20.7109375" style="8" customWidth="1"/>
    <col min="6" max="7" width="19.7109375" style="8" customWidth="1"/>
    <col min="8" max="16384" width="11.421875" style="8" customWidth="1"/>
  </cols>
  <sheetData>
    <row r="1" ht="4.5" customHeight="1"/>
    <row r="2" ht="12.75" customHeight="1">
      <c r="C2" s="219" t="s">
        <v>258</v>
      </c>
    </row>
    <row r="3" ht="12.75" customHeight="1">
      <c r="C3" s="262"/>
    </row>
    <row r="4" spans="3:11" ht="12.75" customHeight="1">
      <c r="C4" s="387" t="s">
        <v>253</v>
      </c>
      <c r="D4" s="387"/>
      <c r="E4" s="387"/>
      <c r="F4" s="387"/>
      <c r="G4" s="387"/>
      <c r="H4" s="42"/>
      <c r="K4" s="42"/>
    </row>
    <row r="5" spans="3:11" ht="21.75" customHeight="1">
      <c r="C5" s="388" t="s">
        <v>267</v>
      </c>
      <c r="D5" s="388"/>
      <c r="E5" s="388"/>
      <c r="F5" s="388"/>
      <c r="G5" s="388"/>
      <c r="H5" s="42"/>
      <c r="K5" s="42"/>
    </row>
    <row r="6" spans="3:11" ht="15" customHeight="1">
      <c r="C6" s="333" t="str">
        <f>UebInstitutQuartal</f>
        <v>1. Quartal 2018</v>
      </c>
      <c r="D6" s="338"/>
      <c r="E6" s="338"/>
      <c r="F6" s="340"/>
      <c r="G6" s="340"/>
      <c r="H6" s="42"/>
      <c r="K6" s="42"/>
    </row>
    <row r="7" spans="3:5" ht="12.75" customHeight="1">
      <c r="C7" s="53"/>
      <c r="D7" s="53"/>
      <c r="E7" s="53"/>
    </row>
    <row r="8" spans="3:7" ht="15" customHeight="1">
      <c r="C8" s="52"/>
      <c r="D8" s="52"/>
      <c r="E8" s="343"/>
      <c r="F8" s="383" t="s">
        <v>79</v>
      </c>
      <c r="G8" s="385" t="s">
        <v>220</v>
      </c>
    </row>
    <row r="9" spans="3:7" ht="21.75" customHeight="1">
      <c r="C9" s="52"/>
      <c r="D9" s="52"/>
      <c r="E9" s="344" t="s">
        <v>61</v>
      </c>
      <c r="F9" s="384"/>
      <c r="G9" s="386"/>
    </row>
    <row r="10" spans="3:7" ht="12.75" customHeight="1">
      <c r="C10" s="45"/>
      <c r="D10" s="45"/>
      <c r="E10" s="343"/>
      <c r="F10" s="384"/>
      <c r="G10" s="386"/>
    </row>
    <row r="11" spans="3:7" ht="12.75" customHeight="1">
      <c r="C11" s="45" t="s">
        <v>20</v>
      </c>
      <c r="D11" s="119" t="str">
        <f>AktQuartal</f>
        <v>1. Quartal</v>
      </c>
      <c r="E11" s="61" t="str">
        <f>Einheit_Waehrung</f>
        <v>Mio. €</v>
      </c>
      <c r="F11" s="61" t="str">
        <f>E11</f>
        <v>Mio. €</v>
      </c>
      <c r="G11" s="257" t="str">
        <f>E11</f>
        <v>Mio. €</v>
      </c>
    </row>
    <row r="12" spans="2:7" ht="12.75" customHeight="1">
      <c r="B12" s="63" t="s">
        <v>81</v>
      </c>
      <c r="C12" s="62" t="s">
        <v>19</v>
      </c>
      <c r="D12" s="39" t="str">
        <f>"Jahr "&amp;AktJahr</f>
        <v>Jahr 2018</v>
      </c>
      <c r="E12" s="165">
        <v>0</v>
      </c>
      <c r="F12" s="299">
        <v>0</v>
      </c>
      <c r="G12" s="299">
        <v>0</v>
      </c>
    </row>
    <row r="13" spans="3:7" ht="12.75" customHeight="1">
      <c r="C13" s="47"/>
      <c r="D13" s="46" t="str">
        <f>"Jahr "&amp;(AktJahr-1)</f>
        <v>Jahr 2017</v>
      </c>
      <c r="E13" s="169">
        <v>0</v>
      </c>
      <c r="F13" s="300">
        <v>0</v>
      </c>
      <c r="G13" s="300">
        <v>0</v>
      </c>
    </row>
    <row r="14" spans="2:7" ht="12.75" customHeight="1">
      <c r="B14" s="63" t="s">
        <v>82</v>
      </c>
      <c r="C14" s="62" t="s">
        <v>80</v>
      </c>
      <c r="D14" s="39" t="str">
        <f>$D$12</f>
        <v>Jahr 2018</v>
      </c>
      <c r="E14" s="165">
        <v>0</v>
      </c>
      <c r="F14" s="298">
        <v>0</v>
      </c>
      <c r="G14" s="298">
        <v>0</v>
      </c>
    </row>
    <row r="15" spans="3:7" ht="12.75" customHeight="1">
      <c r="C15" s="47"/>
      <c r="D15" s="46" t="str">
        <f>$D$13</f>
        <v>Jahr 2017</v>
      </c>
      <c r="E15" s="169">
        <v>0</v>
      </c>
      <c r="F15" s="298">
        <v>0</v>
      </c>
      <c r="G15" s="298">
        <v>0</v>
      </c>
    </row>
    <row r="16" spans="2:7" ht="12.75" customHeight="1">
      <c r="B16" s="63" t="s">
        <v>308</v>
      </c>
      <c r="C16" s="62" t="s">
        <v>309</v>
      </c>
      <c r="D16" s="39" t="str">
        <f>$D$12</f>
        <v>Jahr 2018</v>
      </c>
      <c r="E16" s="165">
        <v>0</v>
      </c>
      <c r="F16" s="298">
        <v>0</v>
      </c>
      <c r="G16" s="298">
        <v>0</v>
      </c>
    </row>
    <row r="17" spans="3:7" ht="12.75" customHeight="1">
      <c r="C17" s="47"/>
      <c r="D17" s="46" t="str">
        <f>$D$13</f>
        <v>Jahr 2017</v>
      </c>
      <c r="E17" s="169">
        <v>0</v>
      </c>
      <c r="F17" s="298">
        <v>0</v>
      </c>
      <c r="G17" s="298">
        <v>0</v>
      </c>
    </row>
    <row r="18" spans="2:7" ht="12.75" customHeight="1">
      <c r="B18" s="63" t="s">
        <v>310</v>
      </c>
      <c r="C18" s="62" t="s">
        <v>311</v>
      </c>
      <c r="D18" s="39" t="str">
        <f>$D$12</f>
        <v>Jahr 2018</v>
      </c>
      <c r="E18" s="165">
        <v>0</v>
      </c>
      <c r="F18" s="298">
        <v>0</v>
      </c>
      <c r="G18" s="298">
        <v>0</v>
      </c>
    </row>
    <row r="19" spans="3:7" ht="12.75" customHeight="1">
      <c r="C19" s="47"/>
      <c r="D19" s="46" t="str">
        <f>$D$13</f>
        <v>Jahr 2017</v>
      </c>
      <c r="E19" s="169">
        <v>0</v>
      </c>
      <c r="F19" s="298">
        <v>0</v>
      </c>
      <c r="G19" s="298">
        <v>0</v>
      </c>
    </row>
    <row r="20" spans="2:7" ht="12.75" customHeight="1">
      <c r="B20" s="63" t="s">
        <v>312</v>
      </c>
      <c r="C20" s="62" t="s">
        <v>313</v>
      </c>
      <c r="D20" s="39" t="str">
        <f>$D$12</f>
        <v>Jahr 2018</v>
      </c>
      <c r="E20" s="165">
        <v>0</v>
      </c>
      <c r="F20" s="298">
        <v>0</v>
      </c>
      <c r="G20" s="298">
        <v>0</v>
      </c>
    </row>
    <row r="21" spans="3:7" ht="12.75" customHeight="1">
      <c r="C21" s="47"/>
      <c r="D21" s="46" t="str">
        <f>$D$13</f>
        <v>Jahr 2017</v>
      </c>
      <c r="E21" s="169">
        <v>0</v>
      </c>
      <c r="F21" s="298">
        <v>0</v>
      </c>
      <c r="G21" s="298">
        <v>0</v>
      </c>
    </row>
    <row r="22" spans="2:7" ht="12.75" customHeight="1">
      <c r="B22" s="63" t="s">
        <v>314</v>
      </c>
      <c r="C22" s="62" t="s">
        <v>315</v>
      </c>
      <c r="D22" s="39" t="str">
        <f>$D$12</f>
        <v>Jahr 2018</v>
      </c>
      <c r="E22" s="165">
        <v>0</v>
      </c>
      <c r="F22" s="298">
        <v>0</v>
      </c>
      <c r="G22" s="298">
        <v>0</v>
      </c>
    </row>
    <row r="23" spans="3:7" ht="12.75" customHeight="1">
      <c r="C23" s="47"/>
      <c r="D23" s="46" t="str">
        <f>$D$13</f>
        <v>Jahr 2017</v>
      </c>
      <c r="E23" s="169">
        <v>0</v>
      </c>
      <c r="F23" s="298">
        <v>0</v>
      </c>
      <c r="G23" s="298">
        <v>0</v>
      </c>
    </row>
    <row r="24" spans="2:7" ht="12.75" customHeight="1">
      <c r="B24" s="63" t="s">
        <v>316</v>
      </c>
      <c r="C24" s="62" t="s">
        <v>317</v>
      </c>
      <c r="D24" s="39" t="str">
        <f>$D$12</f>
        <v>Jahr 2018</v>
      </c>
      <c r="E24" s="165">
        <v>0</v>
      </c>
      <c r="F24" s="298">
        <v>0</v>
      </c>
      <c r="G24" s="298">
        <v>0</v>
      </c>
    </row>
    <row r="25" spans="3:7" ht="12.75" customHeight="1">
      <c r="C25" s="47"/>
      <c r="D25" s="46" t="str">
        <f>$D$13</f>
        <v>Jahr 2017</v>
      </c>
      <c r="E25" s="169">
        <v>0</v>
      </c>
      <c r="F25" s="298">
        <v>0</v>
      </c>
      <c r="G25" s="298">
        <v>0</v>
      </c>
    </row>
    <row r="26" spans="2:7" ht="12.75" customHeight="1">
      <c r="B26" s="63" t="s">
        <v>318</v>
      </c>
      <c r="C26" s="62" t="s">
        <v>319</v>
      </c>
      <c r="D26" s="39" t="str">
        <f>$D$12</f>
        <v>Jahr 2018</v>
      </c>
      <c r="E26" s="165">
        <v>0</v>
      </c>
      <c r="F26" s="298">
        <v>0</v>
      </c>
      <c r="G26" s="298">
        <v>0</v>
      </c>
    </row>
    <row r="27" spans="3:7" ht="12.75" customHeight="1">
      <c r="C27" s="47"/>
      <c r="D27" s="46" t="str">
        <f>$D$13</f>
        <v>Jahr 2017</v>
      </c>
      <c r="E27" s="169">
        <v>0</v>
      </c>
      <c r="F27" s="298">
        <v>0</v>
      </c>
      <c r="G27" s="298">
        <v>0</v>
      </c>
    </row>
    <row r="28" spans="2:7" ht="12.75" customHeight="1">
      <c r="B28" s="63" t="s">
        <v>320</v>
      </c>
      <c r="C28" s="62" t="s">
        <v>321</v>
      </c>
      <c r="D28" s="39" t="str">
        <f>$D$12</f>
        <v>Jahr 2018</v>
      </c>
      <c r="E28" s="165">
        <v>0</v>
      </c>
      <c r="F28" s="298">
        <v>0</v>
      </c>
      <c r="G28" s="298">
        <v>0</v>
      </c>
    </row>
    <row r="29" spans="3:7" ht="12.75" customHeight="1">
      <c r="C29" s="47"/>
      <c r="D29" s="46" t="str">
        <f>$D$13</f>
        <v>Jahr 2017</v>
      </c>
      <c r="E29" s="169">
        <v>0</v>
      </c>
      <c r="F29" s="298">
        <v>0</v>
      </c>
      <c r="G29" s="298">
        <v>0</v>
      </c>
    </row>
    <row r="30" spans="2:7" ht="12.75" customHeight="1">
      <c r="B30" s="63" t="s">
        <v>322</v>
      </c>
      <c r="C30" s="62" t="s">
        <v>323</v>
      </c>
      <c r="D30" s="39" t="str">
        <f>$D$12</f>
        <v>Jahr 2018</v>
      </c>
      <c r="E30" s="165">
        <v>0</v>
      </c>
      <c r="F30" s="298">
        <v>0</v>
      </c>
      <c r="G30" s="298">
        <v>0</v>
      </c>
    </row>
    <row r="31" spans="3:7" ht="12.75" customHeight="1">
      <c r="C31" s="47"/>
      <c r="D31" s="46" t="str">
        <f>$D$13</f>
        <v>Jahr 2017</v>
      </c>
      <c r="E31" s="169">
        <v>0</v>
      </c>
      <c r="F31" s="298">
        <v>0</v>
      </c>
      <c r="G31" s="298">
        <v>0</v>
      </c>
    </row>
    <row r="32" spans="2:7" ht="12.75" customHeight="1">
      <c r="B32" s="63" t="s">
        <v>324</v>
      </c>
      <c r="C32" s="62" t="s">
        <v>325</v>
      </c>
      <c r="D32" s="39" t="str">
        <f>$D$12</f>
        <v>Jahr 2018</v>
      </c>
      <c r="E32" s="165">
        <v>0</v>
      </c>
      <c r="F32" s="298">
        <v>0</v>
      </c>
      <c r="G32" s="298">
        <v>0</v>
      </c>
    </row>
    <row r="33" spans="3:7" ht="12.75" customHeight="1">
      <c r="C33" s="47"/>
      <c r="D33" s="46" t="str">
        <f>$D$13</f>
        <v>Jahr 2017</v>
      </c>
      <c r="E33" s="169">
        <v>0</v>
      </c>
      <c r="F33" s="298">
        <v>0</v>
      </c>
      <c r="G33" s="298">
        <v>0</v>
      </c>
    </row>
    <row r="34" spans="2:7" ht="12.75" customHeight="1">
      <c r="B34" s="63" t="s">
        <v>326</v>
      </c>
      <c r="C34" s="62" t="s">
        <v>327</v>
      </c>
      <c r="D34" s="39" t="str">
        <f>$D$12</f>
        <v>Jahr 2018</v>
      </c>
      <c r="E34" s="165">
        <v>0</v>
      </c>
      <c r="F34" s="298">
        <v>0</v>
      </c>
      <c r="G34" s="298">
        <v>0</v>
      </c>
    </row>
    <row r="35" spans="3:7" ht="12.75" customHeight="1">
      <c r="C35" s="47"/>
      <c r="D35" s="46" t="str">
        <f>$D$13</f>
        <v>Jahr 2017</v>
      </c>
      <c r="E35" s="169">
        <v>0</v>
      </c>
      <c r="F35" s="298">
        <v>0</v>
      </c>
      <c r="G35" s="298">
        <v>0</v>
      </c>
    </row>
    <row r="36" spans="2:7" ht="12.75" customHeight="1">
      <c r="B36" s="63" t="s">
        <v>328</v>
      </c>
      <c r="C36" s="62" t="s">
        <v>329</v>
      </c>
      <c r="D36" s="39" t="str">
        <f>$D$12</f>
        <v>Jahr 2018</v>
      </c>
      <c r="E36" s="165">
        <v>0</v>
      </c>
      <c r="F36" s="298">
        <v>0</v>
      </c>
      <c r="G36" s="298">
        <v>0</v>
      </c>
    </row>
    <row r="37" spans="3:7" ht="12.75" customHeight="1">
      <c r="C37" s="47"/>
      <c r="D37" s="46" t="str">
        <f>$D$13</f>
        <v>Jahr 2017</v>
      </c>
      <c r="E37" s="169">
        <v>0</v>
      </c>
      <c r="F37" s="298">
        <v>0</v>
      </c>
      <c r="G37" s="298">
        <v>0</v>
      </c>
    </row>
    <row r="38" spans="2:7" ht="12.75" customHeight="1">
      <c r="B38" s="63" t="s">
        <v>330</v>
      </c>
      <c r="C38" s="62" t="s">
        <v>331</v>
      </c>
      <c r="D38" s="39" t="str">
        <f>$D$12</f>
        <v>Jahr 2018</v>
      </c>
      <c r="E38" s="165">
        <v>0</v>
      </c>
      <c r="F38" s="298">
        <v>0</v>
      </c>
      <c r="G38" s="298">
        <v>0</v>
      </c>
    </row>
    <row r="39" spans="3:7" ht="12.75" customHeight="1">
      <c r="C39" s="47"/>
      <c r="D39" s="46" t="str">
        <f>$D$13</f>
        <v>Jahr 2017</v>
      </c>
      <c r="E39" s="169">
        <v>0</v>
      </c>
      <c r="F39" s="298">
        <v>0</v>
      </c>
      <c r="G39" s="298">
        <v>0</v>
      </c>
    </row>
    <row r="40" spans="2:7" ht="12.75" customHeight="1">
      <c r="B40" s="63" t="s">
        <v>332</v>
      </c>
      <c r="C40" s="62" t="s">
        <v>333</v>
      </c>
      <c r="D40" s="39" t="str">
        <f>$D$12</f>
        <v>Jahr 2018</v>
      </c>
      <c r="E40" s="165">
        <v>0</v>
      </c>
      <c r="F40" s="298">
        <v>0</v>
      </c>
      <c r="G40" s="298">
        <v>0</v>
      </c>
    </row>
    <row r="41" spans="3:7" ht="12.75" customHeight="1">
      <c r="C41" s="47"/>
      <c r="D41" s="46" t="str">
        <f>$D$13</f>
        <v>Jahr 2017</v>
      </c>
      <c r="E41" s="169">
        <v>0</v>
      </c>
      <c r="F41" s="298">
        <v>0</v>
      </c>
      <c r="G41" s="298">
        <v>0</v>
      </c>
    </row>
    <row r="42" spans="2:7" ht="12.75" customHeight="1">
      <c r="B42" s="63" t="s">
        <v>334</v>
      </c>
      <c r="C42" s="62" t="s">
        <v>335</v>
      </c>
      <c r="D42" s="39" t="str">
        <f>$D$12</f>
        <v>Jahr 2018</v>
      </c>
      <c r="E42" s="165">
        <v>0</v>
      </c>
      <c r="F42" s="298">
        <v>0</v>
      </c>
      <c r="G42" s="298">
        <v>0</v>
      </c>
    </row>
    <row r="43" spans="3:7" ht="12.75" customHeight="1">
      <c r="C43" s="47"/>
      <c r="D43" s="46" t="str">
        <f>$D$13</f>
        <v>Jahr 2017</v>
      </c>
      <c r="E43" s="169">
        <v>0</v>
      </c>
      <c r="F43" s="298">
        <v>0</v>
      </c>
      <c r="G43" s="298">
        <v>0</v>
      </c>
    </row>
    <row r="44" spans="2:7" ht="12.75" customHeight="1">
      <c r="B44" s="63" t="s">
        <v>336</v>
      </c>
      <c r="C44" s="62" t="s">
        <v>337</v>
      </c>
      <c r="D44" s="39" t="str">
        <f>$D$12</f>
        <v>Jahr 2018</v>
      </c>
      <c r="E44" s="165">
        <v>0</v>
      </c>
      <c r="F44" s="298">
        <v>0</v>
      </c>
      <c r="G44" s="298">
        <v>0</v>
      </c>
    </row>
    <row r="45" spans="3:7" ht="12.75" customHeight="1">
      <c r="C45" s="47"/>
      <c r="D45" s="46" t="str">
        <f>$D$13</f>
        <v>Jahr 2017</v>
      </c>
      <c r="E45" s="169">
        <v>0</v>
      </c>
      <c r="F45" s="298">
        <v>0</v>
      </c>
      <c r="G45" s="298">
        <v>0</v>
      </c>
    </row>
    <row r="46" spans="2:7" ht="12.75" customHeight="1">
      <c r="B46" s="63" t="s">
        <v>338</v>
      </c>
      <c r="C46" s="62" t="s">
        <v>339</v>
      </c>
      <c r="D46" s="39" t="str">
        <f>$D$12</f>
        <v>Jahr 2018</v>
      </c>
      <c r="E46" s="165">
        <v>0</v>
      </c>
      <c r="F46" s="298">
        <v>0</v>
      </c>
      <c r="G46" s="298">
        <v>0</v>
      </c>
    </row>
    <row r="47" spans="3:7" ht="12.75" customHeight="1">
      <c r="C47" s="47"/>
      <c r="D47" s="46" t="str">
        <f>$D$13</f>
        <v>Jahr 2017</v>
      </c>
      <c r="E47" s="169">
        <v>0</v>
      </c>
      <c r="F47" s="298">
        <v>0</v>
      </c>
      <c r="G47" s="298">
        <v>0</v>
      </c>
    </row>
    <row r="48" spans="2:7" ht="12.75" customHeight="1">
      <c r="B48" s="63" t="s">
        <v>340</v>
      </c>
      <c r="C48" s="62" t="s">
        <v>341</v>
      </c>
      <c r="D48" s="39" t="str">
        <f>$D$12</f>
        <v>Jahr 2018</v>
      </c>
      <c r="E48" s="165">
        <v>0</v>
      </c>
      <c r="F48" s="298">
        <v>0</v>
      </c>
      <c r="G48" s="298">
        <v>0</v>
      </c>
    </row>
    <row r="49" spans="3:7" ht="12.75" customHeight="1">
      <c r="C49" s="47"/>
      <c r="D49" s="46" t="str">
        <f>$D$13</f>
        <v>Jahr 2017</v>
      </c>
      <c r="E49" s="169">
        <v>0</v>
      </c>
      <c r="F49" s="298">
        <v>0</v>
      </c>
      <c r="G49" s="298">
        <v>0</v>
      </c>
    </row>
    <row r="50" spans="2:7" ht="12.75" customHeight="1">
      <c r="B50" s="63" t="s">
        <v>342</v>
      </c>
      <c r="C50" s="62" t="s">
        <v>343</v>
      </c>
      <c r="D50" s="39" t="str">
        <f>$D$12</f>
        <v>Jahr 2018</v>
      </c>
      <c r="E50" s="165">
        <v>0</v>
      </c>
      <c r="F50" s="298">
        <v>0</v>
      </c>
      <c r="G50" s="298">
        <v>0</v>
      </c>
    </row>
    <row r="51" spans="3:7" ht="12.75" customHeight="1">
      <c r="C51" s="47"/>
      <c r="D51" s="46" t="str">
        <f>$D$13</f>
        <v>Jahr 2017</v>
      </c>
      <c r="E51" s="169">
        <v>0</v>
      </c>
      <c r="F51" s="298">
        <v>0</v>
      </c>
      <c r="G51" s="298">
        <v>0</v>
      </c>
    </row>
    <row r="52" spans="2:7" ht="12.75" customHeight="1">
      <c r="B52" s="63" t="s">
        <v>344</v>
      </c>
      <c r="C52" s="62" t="s">
        <v>345</v>
      </c>
      <c r="D52" s="39" t="str">
        <f>$D$12</f>
        <v>Jahr 2018</v>
      </c>
      <c r="E52" s="165">
        <v>0</v>
      </c>
      <c r="F52" s="298">
        <v>0</v>
      </c>
      <c r="G52" s="298">
        <v>0</v>
      </c>
    </row>
    <row r="53" spans="3:7" ht="12.75" customHeight="1">
      <c r="C53" s="47"/>
      <c r="D53" s="46" t="str">
        <f>$D$13</f>
        <v>Jahr 2017</v>
      </c>
      <c r="E53" s="169">
        <v>0</v>
      </c>
      <c r="F53" s="298">
        <v>0</v>
      </c>
      <c r="G53" s="298">
        <v>0</v>
      </c>
    </row>
    <row r="54" spans="2:7" ht="12.75" customHeight="1">
      <c r="B54" s="63" t="s">
        <v>93</v>
      </c>
      <c r="C54" s="62" t="s">
        <v>5</v>
      </c>
      <c r="D54" s="39" t="str">
        <f>$D$12</f>
        <v>Jahr 2018</v>
      </c>
      <c r="E54" s="165">
        <v>0</v>
      </c>
      <c r="F54" s="298">
        <v>0</v>
      </c>
      <c r="G54" s="298">
        <v>0</v>
      </c>
    </row>
    <row r="55" spans="3:7" ht="12.75" customHeight="1">
      <c r="C55" s="47"/>
      <c r="D55" s="46" t="str">
        <f>$D$13</f>
        <v>Jahr 2017</v>
      </c>
      <c r="E55" s="169">
        <v>0</v>
      </c>
      <c r="F55" s="298">
        <v>0</v>
      </c>
      <c r="G55" s="298">
        <v>0</v>
      </c>
    </row>
    <row r="56" spans="2:7" ht="12.75" customHeight="1">
      <c r="B56" s="63" t="s">
        <v>346</v>
      </c>
      <c r="C56" s="62" t="s">
        <v>347</v>
      </c>
      <c r="D56" s="39" t="str">
        <f>$D$12</f>
        <v>Jahr 2018</v>
      </c>
      <c r="E56" s="165">
        <v>0</v>
      </c>
      <c r="F56" s="298">
        <v>0</v>
      </c>
      <c r="G56" s="298">
        <v>0</v>
      </c>
    </row>
    <row r="57" spans="3:7" ht="12.75" customHeight="1">
      <c r="C57" s="47"/>
      <c r="D57" s="46" t="str">
        <f>$D$13</f>
        <v>Jahr 2017</v>
      </c>
      <c r="E57" s="169">
        <v>0</v>
      </c>
      <c r="F57" s="298">
        <v>0</v>
      </c>
      <c r="G57" s="298">
        <v>0</v>
      </c>
    </row>
    <row r="58" spans="2:7" ht="12.75" customHeight="1">
      <c r="B58" s="63" t="s">
        <v>348</v>
      </c>
      <c r="C58" s="62" t="s">
        <v>349</v>
      </c>
      <c r="D58" s="39" t="str">
        <f>$D$12</f>
        <v>Jahr 2018</v>
      </c>
      <c r="E58" s="165">
        <v>0</v>
      </c>
      <c r="F58" s="298">
        <v>0</v>
      </c>
      <c r="G58" s="298">
        <v>0</v>
      </c>
    </row>
    <row r="59" spans="3:7" ht="12.75" customHeight="1">
      <c r="C59" s="47"/>
      <c r="D59" s="46" t="str">
        <f>$D$13</f>
        <v>Jahr 2017</v>
      </c>
      <c r="E59" s="169">
        <v>0</v>
      </c>
      <c r="F59" s="298">
        <v>0</v>
      </c>
      <c r="G59" s="298">
        <v>0</v>
      </c>
    </row>
    <row r="60" spans="2:7" ht="12.75" customHeight="1">
      <c r="B60" s="63" t="s">
        <v>350</v>
      </c>
      <c r="C60" s="62" t="s">
        <v>351</v>
      </c>
      <c r="D60" s="39" t="str">
        <f>$D$12</f>
        <v>Jahr 2018</v>
      </c>
      <c r="E60" s="165">
        <v>0</v>
      </c>
      <c r="F60" s="298">
        <v>0</v>
      </c>
      <c r="G60" s="298">
        <v>0</v>
      </c>
    </row>
    <row r="61" spans="3:7" ht="12.75" customHeight="1">
      <c r="C61" s="47"/>
      <c r="D61" s="46" t="str">
        <f>$D$13</f>
        <v>Jahr 2017</v>
      </c>
      <c r="E61" s="169">
        <v>0</v>
      </c>
      <c r="F61" s="298">
        <v>0</v>
      </c>
      <c r="G61" s="298">
        <v>0</v>
      </c>
    </row>
    <row r="62" spans="2:7" ht="12.75" customHeight="1">
      <c r="B62" s="63" t="s">
        <v>352</v>
      </c>
      <c r="C62" s="62" t="s">
        <v>353</v>
      </c>
      <c r="D62" s="39" t="str">
        <f>$D$12</f>
        <v>Jahr 2018</v>
      </c>
      <c r="E62" s="165">
        <v>0</v>
      </c>
      <c r="F62" s="298">
        <v>0</v>
      </c>
      <c r="G62" s="298">
        <v>0</v>
      </c>
    </row>
    <row r="63" spans="3:7" ht="12.75" customHeight="1">
      <c r="C63" s="47"/>
      <c r="D63" s="46" t="str">
        <f>$D$13</f>
        <v>Jahr 2017</v>
      </c>
      <c r="E63" s="169">
        <v>0</v>
      </c>
      <c r="F63" s="298">
        <v>0</v>
      </c>
      <c r="G63" s="298">
        <v>0</v>
      </c>
    </row>
    <row r="64" spans="2:7" ht="12.75" customHeight="1">
      <c r="B64" s="63" t="s">
        <v>354</v>
      </c>
      <c r="C64" s="62" t="s">
        <v>355</v>
      </c>
      <c r="D64" s="39" t="str">
        <f>$D$12</f>
        <v>Jahr 2018</v>
      </c>
      <c r="E64" s="165">
        <v>0</v>
      </c>
      <c r="F64" s="298">
        <v>0</v>
      </c>
      <c r="G64" s="298">
        <v>0</v>
      </c>
    </row>
    <row r="65" spans="3:7" ht="12.75" customHeight="1">
      <c r="C65" s="47"/>
      <c r="D65" s="46" t="str">
        <f>$D$13</f>
        <v>Jahr 2017</v>
      </c>
      <c r="E65" s="169">
        <v>0</v>
      </c>
      <c r="F65" s="298">
        <v>0</v>
      </c>
      <c r="G65" s="298">
        <v>0</v>
      </c>
    </row>
    <row r="66" spans="2:7" ht="12.75" customHeight="1">
      <c r="B66" s="63" t="s">
        <v>356</v>
      </c>
      <c r="C66" s="62" t="s">
        <v>357</v>
      </c>
      <c r="D66" s="39" t="str">
        <f>$D$12</f>
        <v>Jahr 2018</v>
      </c>
      <c r="E66" s="165">
        <v>0</v>
      </c>
      <c r="F66" s="298">
        <v>0</v>
      </c>
      <c r="G66" s="298">
        <v>0</v>
      </c>
    </row>
    <row r="67" spans="3:7" ht="12.75" customHeight="1">
      <c r="C67" s="47"/>
      <c r="D67" s="46" t="str">
        <f>$D$13</f>
        <v>Jahr 2017</v>
      </c>
      <c r="E67" s="169">
        <v>0</v>
      </c>
      <c r="F67" s="298">
        <v>0</v>
      </c>
      <c r="G67" s="298">
        <v>0</v>
      </c>
    </row>
    <row r="68" spans="2:7" ht="12.75" customHeight="1">
      <c r="B68" s="63" t="s">
        <v>358</v>
      </c>
      <c r="C68" s="62" t="s">
        <v>359</v>
      </c>
      <c r="D68" s="39" t="str">
        <f>$D$12</f>
        <v>Jahr 2018</v>
      </c>
      <c r="E68" s="165">
        <v>0</v>
      </c>
      <c r="F68" s="298">
        <v>0</v>
      </c>
      <c r="G68" s="298">
        <v>0</v>
      </c>
    </row>
    <row r="69" spans="3:7" ht="12.75" customHeight="1">
      <c r="C69" s="47"/>
      <c r="D69" s="46" t="str">
        <f>$D$13</f>
        <v>Jahr 2017</v>
      </c>
      <c r="E69" s="169">
        <v>0</v>
      </c>
      <c r="F69" s="298">
        <v>0</v>
      </c>
      <c r="G69" s="298">
        <v>0</v>
      </c>
    </row>
    <row r="70" spans="2:7" ht="12.75" customHeight="1">
      <c r="B70" s="63" t="s">
        <v>360</v>
      </c>
      <c r="C70" s="62" t="s">
        <v>361</v>
      </c>
      <c r="D70" s="39" t="str">
        <f>$D$12</f>
        <v>Jahr 2018</v>
      </c>
      <c r="E70" s="165">
        <v>0</v>
      </c>
      <c r="F70" s="298">
        <v>0</v>
      </c>
      <c r="G70" s="298">
        <v>0</v>
      </c>
    </row>
    <row r="71" spans="3:7" ht="12.75" customHeight="1">
      <c r="C71" s="47"/>
      <c r="D71" s="46" t="str">
        <f>$D$13</f>
        <v>Jahr 2017</v>
      </c>
      <c r="E71" s="169">
        <v>0</v>
      </c>
      <c r="F71" s="298">
        <v>0</v>
      </c>
      <c r="G71" s="298">
        <v>0</v>
      </c>
    </row>
    <row r="72" spans="2:7" ht="12.75" customHeight="1">
      <c r="B72" s="63" t="s">
        <v>362</v>
      </c>
      <c r="C72" s="62" t="s">
        <v>363</v>
      </c>
      <c r="D72" s="39" t="str">
        <f>$D$12</f>
        <v>Jahr 2018</v>
      </c>
      <c r="E72" s="165">
        <v>0</v>
      </c>
      <c r="F72" s="298">
        <v>0</v>
      </c>
      <c r="G72" s="298">
        <v>0</v>
      </c>
    </row>
    <row r="73" spans="3:7" ht="12.75" customHeight="1">
      <c r="C73" s="47"/>
      <c r="D73" s="46" t="str">
        <f>$D$13</f>
        <v>Jahr 2017</v>
      </c>
      <c r="E73" s="169">
        <v>0</v>
      </c>
      <c r="F73" s="298">
        <v>0</v>
      </c>
      <c r="G73" s="298">
        <v>0</v>
      </c>
    </row>
    <row r="74" spans="2:7" ht="12.75" customHeight="1">
      <c r="B74" s="63" t="s">
        <v>99</v>
      </c>
      <c r="C74" s="62" t="s">
        <v>6</v>
      </c>
      <c r="D74" s="39" t="str">
        <f>$D$12</f>
        <v>Jahr 2018</v>
      </c>
      <c r="E74" s="165">
        <v>0</v>
      </c>
      <c r="F74" s="298">
        <v>0</v>
      </c>
      <c r="G74" s="298">
        <v>0</v>
      </c>
    </row>
    <row r="75" spans="3:7" ht="12.75" customHeight="1">
      <c r="C75" s="47"/>
      <c r="D75" s="46" t="str">
        <f>$D$13</f>
        <v>Jahr 2017</v>
      </c>
      <c r="E75" s="169">
        <v>0</v>
      </c>
      <c r="F75" s="298">
        <v>0</v>
      </c>
      <c r="G75" s="298">
        <v>0</v>
      </c>
    </row>
    <row r="76" spans="2:7" ht="12.75" customHeight="1">
      <c r="B76" s="63" t="s">
        <v>364</v>
      </c>
      <c r="C76" s="62" t="s">
        <v>365</v>
      </c>
      <c r="D76" s="39" t="str">
        <f>$D$12</f>
        <v>Jahr 2018</v>
      </c>
      <c r="E76" s="165">
        <v>0</v>
      </c>
      <c r="F76" s="298">
        <v>0</v>
      </c>
      <c r="G76" s="298">
        <v>0</v>
      </c>
    </row>
    <row r="77" spans="3:7" ht="12.75" customHeight="1">
      <c r="C77" s="47"/>
      <c r="D77" s="46" t="str">
        <f>$D$13</f>
        <v>Jahr 2017</v>
      </c>
      <c r="E77" s="169">
        <v>0</v>
      </c>
      <c r="F77" s="298">
        <v>0</v>
      </c>
      <c r="G77" s="298">
        <v>0</v>
      </c>
    </row>
    <row r="78" spans="2:7" ht="12.75" customHeight="1">
      <c r="B78" s="63" t="s">
        <v>366</v>
      </c>
      <c r="C78" s="62" t="s">
        <v>367</v>
      </c>
      <c r="D78" s="39" t="str">
        <f>$D$12</f>
        <v>Jahr 2018</v>
      </c>
      <c r="E78" s="165">
        <v>0</v>
      </c>
      <c r="F78" s="298">
        <v>0</v>
      </c>
      <c r="G78" s="298">
        <v>0</v>
      </c>
    </row>
    <row r="79" spans="3:7" ht="12.75" customHeight="1">
      <c r="C79" s="47"/>
      <c r="D79" s="46" t="str">
        <f>$D$13</f>
        <v>Jahr 2017</v>
      </c>
      <c r="E79" s="169">
        <v>0</v>
      </c>
      <c r="F79" s="298">
        <v>0</v>
      </c>
      <c r="G79" s="298">
        <v>0</v>
      </c>
    </row>
    <row r="80" spans="2:7" ht="12.75" customHeight="1">
      <c r="B80" s="63" t="s">
        <v>368</v>
      </c>
      <c r="C80" s="62" t="s">
        <v>369</v>
      </c>
      <c r="D80" s="39" t="str">
        <f>$D$12</f>
        <v>Jahr 2018</v>
      </c>
      <c r="E80" s="165">
        <v>0</v>
      </c>
      <c r="F80" s="298">
        <v>0</v>
      </c>
      <c r="G80" s="298">
        <v>0</v>
      </c>
    </row>
    <row r="81" spans="3:7" ht="12.75" customHeight="1">
      <c r="C81" s="47"/>
      <c r="D81" s="46" t="str">
        <f>$D$13</f>
        <v>Jahr 2017</v>
      </c>
      <c r="E81" s="169">
        <v>0</v>
      </c>
      <c r="F81" s="298">
        <v>0</v>
      </c>
      <c r="G81" s="298">
        <v>0</v>
      </c>
    </row>
    <row r="82" spans="2:7" ht="12.75" customHeight="1">
      <c r="B82" s="63" t="s">
        <v>370</v>
      </c>
      <c r="C82" s="62" t="s">
        <v>371</v>
      </c>
      <c r="D82" s="39" t="str">
        <f>$D$12</f>
        <v>Jahr 2018</v>
      </c>
      <c r="E82" s="165">
        <v>0</v>
      </c>
      <c r="F82" s="298">
        <v>0</v>
      </c>
      <c r="G82" s="298">
        <v>0</v>
      </c>
    </row>
    <row r="83" spans="3:7" ht="12.75" customHeight="1">
      <c r="C83" s="47"/>
      <c r="D83" s="46" t="str">
        <f>$D$13</f>
        <v>Jahr 2017</v>
      </c>
      <c r="E83" s="169">
        <v>0</v>
      </c>
      <c r="F83" s="298">
        <v>0</v>
      </c>
      <c r="G83" s="298">
        <v>0</v>
      </c>
    </row>
    <row r="84" spans="2:7" ht="12.75" customHeight="1">
      <c r="B84" s="63" t="s">
        <v>372</v>
      </c>
      <c r="C84" s="62" t="s">
        <v>373</v>
      </c>
      <c r="D84" s="39" t="str">
        <f>$D$12</f>
        <v>Jahr 2018</v>
      </c>
      <c r="E84" s="165">
        <v>0</v>
      </c>
      <c r="F84" s="298">
        <v>0</v>
      </c>
      <c r="G84" s="298">
        <v>0</v>
      </c>
    </row>
    <row r="85" spans="3:7" ht="12.75" customHeight="1">
      <c r="C85" s="47"/>
      <c r="D85" s="46" t="str">
        <f>$D$13</f>
        <v>Jahr 2017</v>
      </c>
      <c r="E85" s="169">
        <v>0</v>
      </c>
      <c r="F85" s="298">
        <v>0</v>
      </c>
      <c r="G85" s="298">
        <v>0</v>
      </c>
    </row>
    <row r="86" spans="2:7" ht="12.75" customHeight="1">
      <c r="B86" s="63" t="s">
        <v>374</v>
      </c>
      <c r="C86" s="62" t="s">
        <v>375</v>
      </c>
      <c r="D86" s="39" t="str">
        <f>$D$12</f>
        <v>Jahr 2018</v>
      </c>
      <c r="E86" s="165">
        <v>0</v>
      </c>
      <c r="F86" s="298">
        <v>0</v>
      </c>
      <c r="G86" s="298">
        <v>0</v>
      </c>
    </row>
    <row r="87" spans="3:7" ht="12.75" customHeight="1">
      <c r="C87" s="47"/>
      <c r="D87" s="46" t="str">
        <f>$D$13</f>
        <v>Jahr 2017</v>
      </c>
      <c r="E87" s="169">
        <v>0</v>
      </c>
      <c r="F87" s="298">
        <v>0</v>
      </c>
      <c r="G87" s="298">
        <v>0</v>
      </c>
    </row>
    <row r="88" spans="2:7" ht="12.75" customHeight="1">
      <c r="B88" s="63" t="s">
        <v>100</v>
      </c>
      <c r="C88" s="62" t="s">
        <v>7</v>
      </c>
      <c r="D88" s="39" t="str">
        <f>$D$12</f>
        <v>Jahr 2018</v>
      </c>
      <c r="E88" s="165">
        <v>0</v>
      </c>
      <c r="F88" s="298">
        <v>0</v>
      </c>
      <c r="G88" s="298">
        <v>0</v>
      </c>
    </row>
    <row r="89" spans="3:7" ht="12.75" customHeight="1">
      <c r="C89" s="47"/>
      <c r="D89" s="46" t="str">
        <f>$D$13</f>
        <v>Jahr 2017</v>
      </c>
      <c r="E89" s="169">
        <v>0</v>
      </c>
      <c r="F89" s="298">
        <v>0</v>
      </c>
      <c r="G89" s="298">
        <v>0</v>
      </c>
    </row>
    <row r="90" spans="2:7" ht="12.75" customHeight="1">
      <c r="B90" s="63" t="s">
        <v>376</v>
      </c>
      <c r="C90" s="62" t="s">
        <v>377</v>
      </c>
      <c r="D90" s="39" t="str">
        <f>$D$12</f>
        <v>Jahr 2018</v>
      </c>
      <c r="E90" s="165">
        <v>0</v>
      </c>
      <c r="F90" s="298">
        <v>0</v>
      </c>
      <c r="G90" s="298">
        <v>0</v>
      </c>
    </row>
    <row r="91" spans="3:7" ht="12.75" customHeight="1">
      <c r="C91" s="47"/>
      <c r="D91" s="46" t="str">
        <f>$D$13</f>
        <v>Jahr 2017</v>
      </c>
      <c r="E91" s="169">
        <v>0</v>
      </c>
      <c r="F91" s="298">
        <v>0</v>
      </c>
      <c r="G91" s="298">
        <v>0</v>
      </c>
    </row>
    <row r="92" spans="2:7" ht="12.75" customHeight="1">
      <c r="B92" s="63" t="s">
        <v>378</v>
      </c>
      <c r="C92" s="62" t="s">
        <v>379</v>
      </c>
      <c r="D92" s="39" t="str">
        <f>$D$12</f>
        <v>Jahr 2018</v>
      </c>
      <c r="E92" s="165">
        <v>0</v>
      </c>
      <c r="F92" s="298">
        <v>0</v>
      </c>
      <c r="G92" s="298">
        <v>0</v>
      </c>
    </row>
    <row r="93" spans="3:7" ht="12.75" customHeight="1">
      <c r="C93" s="47"/>
      <c r="D93" s="46" t="str">
        <f>$D$13</f>
        <v>Jahr 2017</v>
      </c>
      <c r="E93" s="169">
        <v>0</v>
      </c>
      <c r="F93" s="298">
        <v>0</v>
      </c>
      <c r="G93" s="298">
        <v>0</v>
      </c>
    </row>
    <row r="94" spans="2:7" ht="12.75" customHeight="1">
      <c r="B94" s="63" t="s">
        <v>380</v>
      </c>
      <c r="C94" s="62" t="s">
        <v>381</v>
      </c>
      <c r="D94" s="39" t="str">
        <f>$D$12</f>
        <v>Jahr 2018</v>
      </c>
      <c r="E94" s="165">
        <v>0</v>
      </c>
      <c r="F94" s="298">
        <v>0</v>
      </c>
      <c r="G94" s="298">
        <v>0</v>
      </c>
    </row>
    <row r="95" spans="3:7" ht="12.75" customHeight="1">
      <c r="C95" s="47"/>
      <c r="D95" s="46" t="str">
        <f>$D$13</f>
        <v>Jahr 2017</v>
      </c>
      <c r="E95" s="169">
        <v>0</v>
      </c>
      <c r="F95" s="298">
        <v>0</v>
      </c>
      <c r="G95" s="298">
        <v>0</v>
      </c>
    </row>
    <row r="96" spans="2:7" ht="12.75" customHeight="1">
      <c r="B96" s="63" t="s">
        <v>382</v>
      </c>
      <c r="C96" s="62" t="s">
        <v>383</v>
      </c>
      <c r="D96" s="39" t="str">
        <f>$D$12</f>
        <v>Jahr 2018</v>
      </c>
      <c r="E96" s="165">
        <v>0</v>
      </c>
      <c r="F96" s="298">
        <v>0</v>
      </c>
      <c r="G96" s="298">
        <v>0</v>
      </c>
    </row>
    <row r="97" spans="3:7" ht="12.75" customHeight="1">
      <c r="C97" s="47"/>
      <c r="D97" s="46" t="str">
        <f>$D$13</f>
        <v>Jahr 2017</v>
      </c>
      <c r="E97" s="169">
        <v>0</v>
      </c>
      <c r="F97" s="298">
        <v>0</v>
      </c>
      <c r="G97" s="298">
        <v>0</v>
      </c>
    </row>
    <row r="98" spans="2:7" ht="12.75" customHeight="1">
      <c r="B98" s="63" t="s">
        <v>384</v>
      </c>
      <c r="C98" s="62" t="s">
        <v>385</v>
      </c>
      <c r="D98" s="39" t="str">
        <f>$D$12</f>
        <v>Jahr 2018</v>
      </c>
      <c r="E98" s="165">
        <v>0</v>
      </c>
      <c r="F98" s="298">
        <v>0</v>
      </c>
      <c r="G98" s="298">
        <v>0</v>
      </c>
    </row>
    <row r="99" spans="3:7" ht="12.75" customHeight="1">
      <c r="C99" s="47"/>
      <c r="D99" s="46" t="str">
        <f>$D$13</f>
        <v>Jahr 2017</v>
      </c>
      <c r="E99" s="169">
        <v>0</v>
      </c>
      <c r="F99" s="298">
        <v>0</v>
      </c>
      <c r="G99" s="298">
        <v>0</v>
      </c>
    </row>
    <row r="100" spans="2:7" ht="12.75" customHeight="1">
      <c r="B100" s="63" t="s">
        <v>386</v>
      </c>
      <c r="C100" s="62" t="s">
        <v>387</v>
      </c>
      <c r="D100" s="39" t="str">
        <f>$D$12</f>
        <v>Jahr 2018</v>
      </c>
      <c r="E100" s="165">
        <v>0</v>
      </c>
      <c r="F100" s="298">
        <v>0</v>
      </c>
      <c r="G100" s="298">
        <v>0</v>
      </c>
    </row>
    <row r="101" spans="3:7" ht="12.75" customHeight="1">
      <c r="C101" s="47"/>
      <c r="D101" s="46" t="str">
        <f>$D$13</f>
        <v>Jahr 2017</v>
      </c>
      <c r="E101" s="169">
        <v>0</v>
      </c>
      <c r="F101" s="298">
        <v>0</v>
      </c>
      <c r="G101" s="298">
        <v>0</v>
      </c>
    </row>
    <row r="102" spans="2:7" ht="12.75" customHeight="1">
      <c r="B102" s="63" t="s">
        <v>388</v>
      </c>
      <c r="C102" s="62" t="s">
        <v>389</v>
      </c>
      <c r="D102" s="39" t="str">
        <f>$D$12</f>
        <v>Jahr 2018</v>
      </c>
      <c r="E102" s="165">
        <v>0</v>
      </c>
      <c r="F102" s="298">
        <v>0</v>
      </c>
      <c r="G102" s="298">
        <v>0</v>
      </c>
    </row>
    <row r="103" spans="3:7" ht="12.75" customHeight="1">
      <c r="C103" s="47"/>
      <c r="D103" s="46" t="str">
        <f>$D$13</f>
        <v>Jahr 2017</v>
      </c>
      <c r="E103" s="169">
        <v>0</v>
      </c>
      <c r="F103" s="298">
        <v>0</v>
      </c>
      <c r="G103" s="298">
        <v>0</v>
      </c>
    </row>
    <row r="104" spans="2:7" ht="12.75" customHeight="1">
      <c r="B104" s="63" t="s">
        <v>101</v>
      </c>
      <c r="C104" s="62" t="s">
        <v>8</v>
      </c>
      <c r="D104" s="39" t="str">
        <f>$D$12</f>
        <v>Jahr 2018</v>
      </c>
      <c r="E104" s="165">
        <v>0</v>
      </c>
      <c r="F104" s="298">
        <v>0</v>
      </c>
      <c r="G104" s="298">
        <v>0</v>
      </c>
    </row>
    <row r="105" spans="3:7" ht="12.75" customHeight="1">
      <c r="C105" s="47"/>
      <c r="D105" s="46" t="str">
        <f>$D$13</f>
        <v>Jahr 2017</v>
      </c>
      <c r="E105" s="169">
        <v>0</v>
      </c>
      <c r="F105" s="298">
        <v>0</v>
      </c>
      <c r="G105" s="298">
        <v>0</v>
      </c>
    </row>
    <row r="106" spans="2:7" ht="12.75" customHeight="1">
      <c r="B106" s="63" t="s">
        <v>390</v>
      </c>
      <c r="C106" s="62" t="s">
        <v>391</v>
      </c>
      <c r="D106" s="39" t="str">
        <f>$D$12</f>
        <v>Jahr 2018</v>
      </c>
      <c r="E106" s="165">
        <v>0</v>
      </c>
      <c r="F106" s="298">
        <v>0</v>
      </c>
      <c r="G106" s="298">
        <v>0</v>
      </c>
    </row>
    <row r="107" spans="3:7" ht="12.75" customHeight="1">
      <c r="C107" s="47"/>
      <c r="D107" s="46" t="str">
        <f>$D$13</f>
        <v>Jahr 2017</v>
      </c>
      <c r="E107" s="169">
        <v>0</v>
      </c>
      <c r="F107" s="298">
        <v>0</v>
      </c>
      <c r="G107" s="298">
        <v>0</v>
      </c>
    </row>
    <row r="108" spans="2:7" ht="12.75" customHeight="1">
      <c r="B108" s="63" t="s">
        <v>83</v>
      </c>
      <c r="C108" s="62" t="s">
        <v>9</v>
      </c>
      <c r="D108" s="39" t="str">
        <f>$D$12</f>
        <v>Jahr 2018</v>
      </c>
      <c r="E108" s="165">
        <v>0</v>
      </c>
      <c r="F108" s="298">
        <v>0</v>
      </c>
      <c r="G108" s="298">
        <v>0</v>
      </c>
    </row>
    <row r="109" spans="3:7" ht="12.75" customHeight="1">
      <c r="C109" s="47"/>
      <c r="D109" s="46" t="str">
        <f>$D$13</f>
        <v>Jahr 2017</v>
      </c>
      <c r="E109" s="169">
        <v>0</v>
      </c>
      <c r="F109" s="298">
        <v>0</v>
      </c>
      <c r="G109" s="298">
        <v>0</v>
      </c>
    </row>
    <row r="110" spans="2:7" ht="12.75" customHeight="1">
      <c r="B110" s="63" t="s">
        <v>84</v>
      </c>
      <c r="C110" s="62" t="s">
        <v>10</v>
      </c>
      <c r="D110" s="39" t="str">
        <f>$D$12</f>
        <v>Jahr 2018</v>
      </c>
      <c r="E110" s="165">
        <v>0</v>
      </c>
      <c r="F110" s="298">
        <v>0</v>
      </c>
      <c r="G110" s="298">
        <v>0</v>
      </c>
    </row>
    <row r="111" spans="3:7" ht="12.75" customHeight="1">
      <c r="C111" s="47"/>
      <c r="D111" s="46" t="str">
        <f>$D$13</f>
        <v>Jahr 2017</v>
      </c>
      <c r="E111" s="169">
        <v>0</v>
      </c>
      <c r="F111" s="298">
        <v>0</v>
      </c>
      <c r="G111" s="298">
        <v>0</v>
      </c>
    </row>
    <row r="112" spans="2:7" ht="12.75" customHeight="1">
      <c r="B112" s="63" t="s">
        <v>392</v>
      </c>
      <c r="C112" s="62" t="s">
        <v>393</v>
      </c>
      <c r="D112" s="39" t="str">
        <f>$D$12</f>
        <v>Jahr 2018</v>
      </c>
      <c r="E112" s="165">
        <v>0</v>
      </c>
      <c r="F112" s="298">
        <v>0</v>
      </c>
      <c r="G112" s="298">
        <v>0</v>
      </c>
    </row>
    <row r="113" spans="3:7" ht="12.75" customHeight="1">
      <c r="C113" s="47"/>
      <c r="D113" s="46" t="str">
        <f>$D$13</f>
        <v>Jahr 2017</v>
      </c>
      <c r="E113" s="169">
        <v>0</v>
      </c>
      <c r="F113" s="298">
        <v>0</v>
      </c>
      <c r="G113" s="298">
        <v>0</v>
      </c>
    </row>
    <row r="114" spans="2:7" ht="12.75" customHeight="1">
      <c r="B114" s="63" t="s">
        <v>394</v>
      </c>
      <c r="C114" s="62" t="s">
        <v>395</v>
      </c>
      <c r="D114" s="39" t="str">
        <f>$D$12</f>
        <v>Jahr 2018</v>
      </c>
      <c r="E114" s="165">
        <v>0</v>
      </c>
      <c r="F114" s="298">
        <v>0</v>
      </c>
      <c r="G114" s="298">
        <v>0</v>
      </c>
    </row>
    <row r="115" spans="3:7" ht="12.75" customHeight="1">
      <c r="C115" s="47"/>
      <c r="D115" s="46" t="str">
        <f>$D$13</f>
        <v>Jahr 2017</v>
      </c>
      <c r="E115" s="169">
        <v>0</v>
      </c>
      <c r="F115" s="298">
        <v>0</v>
      </c>
      <c r="G115" s="298">
        <v>0</v>
      </c>
    </row>
    <row r="116" spans="2:7" ht="12.75" customHeight="1">
      <c r="B116" s="63" t="s">
        <v>396</v>
      </c>
      <c r="C116" s="62" t="s">
        <v>397</v>
      </c>
      <c r="D116" s="39" t="str">
        <f>$D$12</f>
        <v>Jahr 2018</v>
      </c>
      <c r="E116" s="165">
        <v>0</v>
      </c>
      <c r="F116" s="298">
        <v>0</v>
      </c>
      <c r="G116" s="298">
        <v>0</v>
      </c>
    </row>
    <row r="117" spans="3:7" ht="12.75" customHeight="1">
      <c r="C117" s="47"/>
      <c r="D117" s="46" t="str">
        <f>$D$13</f>
        <v>Jahr 2017</v>
      </c>
      <c r="E117" s="169">
        <v>0</v>
      </c>
      <c r="F117" s="298">
        <v>0</v>
      </c>
      <c r="G117" s="298">
        <v>0</v>
      </c>
    </row>
    <row r="118" spans="2:7" ht="12.75" customHeight="1">
      <c r="B118" s="63" t="s">
        <v>398</v>
      </c>
      <c r="C118" s="62" t="s">
        <v>399</v>
      </c>
      <c r="D118" s="39" t="str">
        <f>$D$12</f>
        <v>Jahr 2018</v>
      </c>
      <c r="E118" s="165">
        <v>0</v>
      </c>
      <c r="F118" s="298">
        <v>0</v>
      </c>
      <c r="G118" s="298">
        <v>0</v>
      </c>
    </row>
    <row r="119" spans="3:7" ht="12.75" customHeight="1">
      <c r="C119" s="47"/>
      <c r="D119" s="46" t="str">
        <f>$D$13</f>
        <v>Jahr 2017</v>
      </c>
      <c r="E119" s="169">
        <v>0</v>
      </c>
      <c r="F119" s="298">
        <v>0</v>
      </c>
      <c r="G119" s="298">
        <v>0</v>
      </c>
    </row>
    <row r="120" spans="2:7" ht="12.75" customHeight="1">
      <c r="B120" s="63" t="s">
        <v>400</v>
      </c>
      <c r="C120" s="62" t="s">
        <v>401</v>
      </c>
      <c r="D120" s="39" t="str">
        <f>$D$12</f>
        <v>Jahr 2018</v>
      </c>
      <c r="E120" s="165">
        <v>0</v>
      </c>
      <c r="F120" s="298">
        <v>0</v>
      </c>
      <c r="G120" s="298">
        <v>0</v>
      </c>
    </row>
    <row r="121" spans="3:7" ht="12.75" customHeight="1">
      <c r="C121" s="47"/>
      <c r="D121" s="46" t="str">
        <f>$D$13</f>
        <v>Jahr 2017</v>
      </c>
      <c r="E121" s="169">
        <v>0</v>
      </c>
      <c r="F121" s="298">
        <v>0</v>
      </c>
      <c r="G121" s="298">
        <v>0</v>
      </c>
    </row>
    <row r="122" spans="2:7" ht="12.75" customHeight="1">
      <c r="B122" s="63" t="s">
        <v>402</v>
      </c>
      <c r="C122" s="62" t="s">
        <v>403</v>
      </c>
      <c r="D122" s="39" t="str">
        <f>$D$12</f>
        <v>Jahr 2018</v>
      </c>
      <c r="E122" s="165">
        <v>0</v>
      </c>
      <c r="F122" s="298">
        <v>0</v>
      </c>
      <c r="G122" s="298">
        <v>0</v>
      </c>
    </row>
    <row r="123" spans="3:7" ht="12.75" customHeight="1">
      <c r="C123" s="47"/>
      <c r="D123" s="46" t="str">
        <f>$D$13</f>
        <v>Jahr 2017</v>
      </c>
      <c r="E123" s="169">
        <v>0</v>
      </c>
      <c r="F123" s="298">
        <v>0</v>
      </c>
      <c r="G123" s="298">
        <v>0</v>
      </c>
    </row>
    <row r="124" spans="2:7" ht="12.75" customHeight="1">
      <c r="B124" s="63" t="s">
        <v>94</v>
      </c>
      <c r="C124" s="62" t="s">
        <v>11</v>
      </c>
      <c r="D124" s="39" t="str">
        <f>$D$12</f>
        <v>Jahr 2018</v>
      </c>
      <c r="E124" s="165">
        <v>0</v>
      </c>
      <c r="F124" s="298">
        <v>0</v>
      </c>
      <c r="G124" s="298">
        <v>0</v>
      </c>
    </row>
    <row r="125" spans="3:7" ht="12.75" customHeight="1">
      <c r="C125" s="47"/>
      <c r="D125" s="46" t="str">
        <f>$D$13</f>
        <v>Jahr 2017</v>
      </c>
      <c r="E125" s="169">
        <v>0</v>
      </c>
      <c r="F125" s="298">
        <v>0</v>
      </c>
      <c r="G125" s="298">
        <v>0</v>
      </c>
    </row>
    <row r="126" spans="2:7" ht="12.75" customHeight="1">
      <c r="B126" s="63" t="s">
        <v>85</v>
      </c>
      <c r="C126" s="62" t="s">
        <v>12</v>
      </c>
      <c r="D126" s="39" t="str">
        <f>$D$12</f>
        <v>Jahr 2018</v>
      </c>
      <c r="E126" s="165">
        <v>0</v>
      </c>
      <c r="F126" s="298">
        <v>0</v>
      </c>
      <c r="G126" s="298">
        <v>0</v>
      </c>
    </row>
    <row r="127" spans="3:7" ht="12.75" customHeight="1">
      <c r="C127" s="47"/>
      <c r="D127" s="46" t="str">
        <f>$D$13</f>
        <v>Jahr 2017</v>
      </c>
      <c r="E127" s="169">
        <v>0</v>
      </c>
      <c r="F127" s="298">
        <v>0</v>
      </c>
      <c r="G127" s="298">
        <v>0</v>
      </c>
    </row>
    <row r="128" spans="2:7" ht="12.75" customHeight="1">
      <c r="B128" s="63" t="s">
        <v>404</v>
      </c>
      <c r="C128" s="62" t="s">
        <v>405</v>
      </c>
      <c r="D128" s="39" t="str">
        <f>$D$12</f>
        <v>Jahr 2018</v>
      </c>
      <c r="E128" s="165">
        <v>0</v>
      </c>
      <c r="F128" s="298">
        <v>0</v>
      </c>
      <c r="G128" s="298">
        <v>0</v>
      </c>
    </row>
    <row r="129" spans="3:7" ht="12.75" customHeight="1">
      <c r="C129" s="47"/>
      <c r="D129" s="46" t="str">
        <f>$D$13</f>
        <v>Jahr 2017</v>
      </c>
      <c r="E129" s="169">
        <v>0</v>
      </c>
      <c r="F129" s="298">
        <v>0</v>
      </c>
      <c r="G129" s="298">
        <v>0</v>
      </c>
    </row>
    <row r="130" spans="2:7" ht="12.75" customHeight="1">
      <c r="B130" s="63" t="s">
        <v>406</v>
      </c>
      <c r="C130" s="62" t="s">
        <v>407</v>
      </c>
      <c r="D130" s="39" t="str">
        <f>$D$12</f>
        <v>Jahr 2018</v>
      </c>
      <c r="E130" s="165">
        <v>0</v>
      </c>
      <c r="F130" s="298">
        <v>0</v>
      </c>
      <c r="G130" s="298">
        <v>0</v>
      </c>
    </row>
    <row r="131" spans="3:7" ht="12.75" customHeight="1">
      <c r="C131" s="47"/>
      <c r="D131" s="46" t="str">
        <f>$D$13</f>
        <v>Jahr 2017</v>
      </c>
      <c r="E131" s="169">
        <v>0</v>
      </c>
      <c r="F131" s="298">
        <v>0</v>
      </c>
      <c r="G131" s="298">
        <v>0</v>
      </c>
    </row>
    <row r="132" spans="2:7" ht="12.75" customHeight="1">
      <c r="B132" s="63" t="s">
        <v>408</v>
      </c>
      <c r="C132" s="62" t="s">
        <v>409</v>
      </c>
      <c r="D132" s="39" t="str">
        <f>$D$12</f>
        <v>Jahr 2018</v>
      </c>
      <c r="E132" s="165">
        <v>0</v>
      </c>
      <c r="F132" s="298">
        <v>0</v>
      </c>
      <c r="G132" s="298">
        <v>0</v>
      </c>
    </row>
    <row r="133" spans="3:7" ht="12.75" customHeight="1">
      <c r="C133" s="47"/>
      <c r="D133" s="46" t="str">
        <f>$D$13</f>
        <v>Jahr 2017</v>
      </c>
      <c r="E133" s="169">
        <v>0</v>
      </c>
      <c r="F133" s="298">
        <v>0</v>
      </c>
      <c r="G133" s="298">
        <v>0</v>
      </c>
    </row>
    <row r="134" spans="2:7" ht="12.75" customHeight="1">
      <c r="B134" s="63" t="s">
        <v>410</v>
      </c>
      <c r="C134" s="62" t="s">
        <v>411</v>
      </c>
      <c r="D134" s="39" t="str">
        <f>$D$12</f>
        <v>Jahr 2018</v>
      </c>
      <c r="E134" s="165">
        <v>0</v>
      </c>
      <c r="F134" s="298">
        <v>0</v>
      </c>
      <c r="G134" s="298">
        <v>0</v>
      </c>
    </row>
    <row r="135" spans="3:7" ht="12.75" customHeight="1">
      <c r="C135" s="47"/>
      <c r="D135" s="46" t="str">
        <f>$D$13</f>
        <v>Jahr 2017</v>
      </c>
      <c r="E135" s="169">
        <v>0</v>
      </c>
      <c r="F135" s="298">
        <v>0</v>
      </c>
      <c r="G135" s="298">
        <v>0</v>
      </c>
    </row>
    <row r="136" spans="2:7" ht="12.75" customHeight="1">
      <c r="B136" s="63" t="s">
        <v>412</v>
      </c>
      <c r="C136" s="62" t="s">
        <v>413</v>
      </c>
      <c r="D136" s="39" t="str">
        <f>$D$12</f>
        <v>Jahr 2018</v>
      </c>
      <c r="E136" s="165">
        <v>0</v>
      </c>
      <c r="F136" s="298">
        <v>0</v>
      </c>
      <c r="G136" s="298">
        <v>0</v>
      </c>
    </row>
    <row r="137" spans="3:7" ht="12.75" customHeight="1">
      <c r="C137" s="47"/>
      <c r="D137" s="46" t="str">
        <f>$D$13</f>
        <v>Jahr 2017</v>
      </c>
      <c r="E137" s="169">
        <v>0</v>
      </c>
      <c r="F137" s="298">
        <v>0</v>
      </c>
      <c r="G137" s="298">
        <v>0</v>
      </c>
    </row>
    <row r="138" spans="2:7" ht="12.75" customHeight="1">
      <c r="B138" s="63" t="s">
        <v>414</v>
      </c>
      <c r="C138" s="62" t="s">
        <v>415</v>
      </c>
      <c r="D138" s="39" t="str">
        <f>$D$12</f>
        <v>Jahr 2018</v>
      </c>
      <c r="E138" s="165">
        <v>0</v>
      </c>
      <c r="F138" s="298">
        <v>0</v>
      </c>
      <c r="G138" s="298">
        <v>0</v>
      </c>
    </row>
    <row r="139" spans="3:7" ht="12.75" customHeight="1">
      <c r="C139" s="47"/>
      <c r="D139" s="46" t="str">
        <f>$D$13</f>
        <v>Jahr 2017</v>
      </c>
      <c r="E139" s="169">
        <v>0</v>
      </c>
      <c r="F139" s="298">
        <v>0</v>
      </c>
      <c r="G139" s="298">
        <v>0</v>
      </c>
    </row>
    <row r="140" spans="2:7" ht="12.75" customHeight="1">
      <c r="B140" s="63" t="s">
        <v>416</v>
      </c>
      <c r="C140" s="62" t="s">
        <v>417</v>
      </c>
      <c r="D140" s="39" t="str">
        <f>$D$12</f>
        <v>Jahr 2018</v>
      </c>
      <c r="E140" s="165">
        <v>0</v>
      </c>
      <c r="F140" s="298">
        <v>0</v>
      </c>
      <c r="G140" s="298">
        <v>0</v>
      </c>
    </row>
    <row r="141" spans="3:7" ht="12.75" customHeight="1">
      <c r="C141" s="47"/>
      <c r="D141" s="46" t="str">
        <f>$D$13</f>
        <v>Jahr 2017</v>
      </c>
      <c r="E141" s="169">
        <v>0</v>
      </c>
      <c r="F141" s="298">
        <v>0</v>
      </c>
      <c r="G141" s="298">
        <v>0</v>
      </c>
    </row>
    <row r="142" spans="2:7" ht="12.75" customHeight="1">
      <c r="B142" s="63" t="s">
        <v>418</v>
      </c>
      <c r="C142" s="62" t="s">
        <v>419</v>
      </c>
      <c r="D142" s="39" t="str">
        <f>$D$12</f>
        <v>Jahr 2018</v>
      </c>
      <c r="E142" s="165">
        <v>0</v>
      </c>
      <c r="F142" s="298">
        <v>0</v>
      </c>
      <c r="G142" s="298">
        <v>0</v>
      </c>
    </row>
    <row r="143" spans="3:7" ht="12.75" customHeight="1">
      <c r="C143" s="47"/>
      <c r="D143" s="46" t="str">
        <f>$D$13</f>
        <v>Jahr 2017</v>
      </c>
      <c r="E143" s="169">
        <v>0</v>
      </c>
      <c r="F143" s="298">
        <v>0</v>
      </c>
      <c r="G143" s="298">
        <v>0</v>
      </c>
    </row>
    <row r="144" spans="2:7" ht="12.75" customHeight="1">
      <c r="B144" s="63" t="s">
        <v>420</v>
      </c>
      <c r="C144" s="62" t="s">
        <v>421</v>
      </c>
      <c r="D144" s="39" t="str">
        <f>$D$12</f>
        <v>Jahr 2018</v>
      </c>
      <c r="E144" s="165">
        <v>0</v>
      </c>
      <c r="F144" s="298">
        <v>0</v>
      </c>
      <c r="G144" s="298">
        <v>0</v>
      </c>
    </row>
    <row r="145" spans="3:7" ht="12.75" customHeight="1">
      <c r="C145" s="47"/>
      <c r="D145" s="46" t="str">
        <f>$D$13</f>
        <v>Jahr 2017</v>
      </c>
      <c r="E145" s="169">
        <v>0</v>
      </c>
      <c r="F145" s="298">
        <v>0</v>
      </c>
      <c r="G145" s="298">
        <v>0</v>
      </c>
    </row>
    <row r="146" spans="2:7" ht="12.75" customHeight="1">
      <c r="B146" s="63" t="s">
        <v>422</v>
      </c>
      <c r="C146" s="62" t="s">
        <v>423</v>
      </c>
      <c r="D146" s="39" t="str">
        <f>$D$12</f>
        <v>Jahr 2018</v>
      </c>
      <c r="E146" s="165">
        <v>0</v>
      </c>
      <c r="F146" s="298">
        <v>0</v>
      </c>
      <c r="G146" s="298">
        <v>0</v>
      </c>
    </row>
    <row r="147" spans="3:7" ht="12.75" customHeight="1">
      <c r="C147" s="47"/>
      <c r="D147" s="46" t="str">
        <f>$D$13</f>
        <v>Jahr 2017</v>
      </c>
      <c r="E147" s="169">
        <v>0</v>
      </c>
      <c r="F147" s="298">
        <v>0</v>
      </c>
      <c r="G147" s="298">
        <v>0</v>
      </c>
    </row>
    <row r="148" spans="2:7" ht="12.75" customHeight="1">
      <c r="B148" s="63" t="s">
        <v>424</v>
      </c>
      <c r="C148" s="62" t="s">
        <v>425</v>
      </c>
      <c r="D148" s="39" t="str">
        <f>$D$12</f>
        <v>Jahr 2018</v>
      </c>
      <c r="E148" s="165">
        <v>0</v>
      </c>
      <c r="F148" s="298">
        <v>0</v>
      </c>
      <c r="G148" s="298">
        <v>0</v>
      </c>
    </row>
    <row r="149" spans="3:7" ht="12.75" customHeight="1">
      <c r="C149" s="47"/>
      <c r="D149" s="46" t="str">
        <f>$D$13</f>
        <v>Jahr 2017</v>
      </c>
      <c r="E149" s="169">
        <v>0</v>
      </c>
      <c r="F149" s="298">
        <v>0</v>
      </c>
      <c r="G149" s="298">
        <v>0</v>
      </c>
    </row>
    <row r="150" spans="2:7" ht="12.75" customHeight="1">
      <c r="B150" s="63" t="s">
        <v>426</v>
      </c>
      <c r="C150" s="62" t="s">
        <v>427</v>
      </c>
      <c r="D150" s="39" t="str">
        <f>$D$12</f>
        <v>Jahr 2018</v>
      </c>
      <c r="E150" s="165">
        <v>0</v>
      </c>
      <c r="F150" s="298">
        <v>0</v>
      </c>
      <c r="G150" s="298">
        <v>0</v>
      </c>
    </row>
    <row r="151" spans="3:7" ht="12.75" customHeight="1">
      <c r="C151" s="47"/>
      <c r="D151" s="46" t="str">
        <f>$D$13</f>
        <v>Jahr 2017</v>
      </c>
      <c r="E151" s="169">
        <v>0</v>
      </c>
      <c r="F151" s="298">
        <v>0</v>
      </c>
      <c r="G151" s="298">
        <v>0</v>
      </c>
    </row>
    <row r="152" spans="2:7" ht="12.75" customHeight="1">
      <c r="B152" s="63" t="s">
        <v>428</v>
      </c>
      <c r="C152" s="62" t="s">
        <v>429</v>
      </c>
      <c r="D152" s="39" t="str">
        <f>$D$12</f>
        <v>Jahr 2018</v>
      </c>
      <c r="E152" s="165">
        <v>0</v>
      </c>
      <c r="F152" s="298">
        <v>0</v>
      </c>
      <c r="G152" s="298">
        <v>0</v>
      </c>
    </row>
    <row r="153" spans="3:7" ht="12.75" customHeight="1">
      <c r="C153" s="47"/>
      <c r="D153" s="46" t="str">
        <f>$D$13</f>
        <v>Jahr 2017</v>
      </c>
      <c r="E153" s="169">
        <v>0</v>
      </c>
      <c r="F153" s="298">
        <v>0</v>
      </c>
      <c r="G153" s="298">
        <v>0</v>
      </c>
    </row>
    <row r="154" spans="2:7" ht="12.75" customHeight="1">
      <c r="B154" s="63" t="s">
        <v>430</v>
      </c>
      <c r="C154" s="62" t="s">
        <v>431</v>
      </c>
      <c r="D154" s="39" t="str">
        <f>$D$12</f>
        <v>Jahr 2018</v>
      </c>
      <c r="E154" s="165">
        <v>0</v>
      </c>
      <c r="F154" s="298">
        <v>0</v>
      </c>
      <c r="G154" s="298">
        <v>0</v>
      </c>
    </row>
    <row r="155" spans="3:7" ht="12.75" customHeight="1">
      <c r="C155" s="47"/>
      <c r="D155" s="46" t="str">
        <f>$D$13</f>
        <v>Jahr 2017</v>
      </c>
      <c r="E155" s="169">
        <v>0</v>
      </c>
      <c r="F155" s="298">
        <v>0</v>
      </c>
      <c r="G155" s="298">
        <v>0</v>
      </c>
    </row>
    <row r="156" spans="2:7" ht="12.75" customHeight="1">
      <c r="B156" s="63" t="s">
        <v>432</v>
      </c>
      <c r="C156" s="62" t="s">
        <v>433</v>
      </c>
      <c r="D156" s="39" t="str">
        <f>$D$12</f>
        <v>Jahr 2018</v>
      </c>
      <c r="E156" s="165">
        <v>0</v>
      </c>
      <c r="F156" s="298">
        <v>0</v>
      </c>
      <c r="G156" s="298">
        <v>0</v>
      </c>
    </row>
    <row r="157" spans="3:7" ht="12.75" customHeight="1">
      <c r="C157" s="47"/>
      <c r="D157" s="46" t="str">
        <f>$D$13</f>
        <v>Jahr 2017</v>
      </c>
      <c r="E157" s="169">
        <v>0</v>
      </c>
      <c r="F157" s="298">
        <v>0</v>
      </c>
      <c r="G157" s="298">
        <v>0</v>
      </c>
    </row>
    <row r="158" spans="2:7" ht="12.75" customHeight="1">
      <c r="B158" s="63" t="s">
        <v>86</v>
      </c>
      <c r="C158" s="62" t="s">
        <v>13</v>
      </c>
      <c r="D158" s="39" t="str">
        <f>$D$12</f>
        <v>Jahr 2018</v>
      </c>
      <c r="E158" s="165">
        <v>0</v>
      </c>
      <c r="F158" s="298">
        <v>0</v>
      </c>
      <c r="G158" s="298">
        <v>0</v>
      </c>
    </row>
    <row r="159" spans="3:7" ht="12.75" customHeight="1">
      <c r="C159" s="47"/>
      <c r="D159" s="46" t="str">
        <f>$D$13</f>
        <v>Jahr 2017</v>
      </c>
      <c r="E159" s="169">
        <v>0</v>
      </c>
      <c r="F159" s="298">
        <v>0</v>
      </c>
      <c r="G159" s="298">
        <v>0</v>
      </c>
    </row>
    <row r="160" spans="2:7" ht="12.75" customHeight="1">
      <c r="B160" s="63" t="s">
        <v>113</v>
      </c>
      <c r="C160" s="62" t="s">
        <v>48</v>
      </c>
      <c r="D160" s="39" t="str">
        <f>$D$12</f>
        <v>Jahr 2018</v>
      </c>
      <c r="E160" s="165">
        <v>0</v>
      </c>
      <c r="F160" s="298">
        <v>0</v>
      </c>
      <c r="G160" s="298">
        <v>0</v>
      </c>
    </row>
    <row r="161" spans="3:7" ht="12.75" customHeight="1">
      <c r="C161" s="47"/>
      <c r="D161" s="46" t="str">
        <f>$D$13</f>
        <v>Jahr 2017</v>
      </c>
      <c r="E161" s="169">
        <v>0</v>
      </c>
      <c r="F161" s="298">
        <v>0</v>
      </c>
      <c r="G161" s="298">
        <v>0</v>
      </c>
    </row>
    <row r="162" spans="2:7" ht="12.75" customHeight="1">
      <c r="B162" s="63" t="s">
        <v>434</v>
      </c>
      <c r="C162" s="62" t="s">
        <v>435</v>
      </c>
      <c r="D162" s="39" t="str">
        <f>$D$12</f>
        <v>Jahr 2018</v>
      </c>
      <c r="E162" s="165">
        <v>0</v>
      </c>
      <c r="F162" s="298">
        <v>0</v>
      </c>
      <c r="G162" s="298">
        <v>0</v>
      </c>
    </row>
    <row r="163" spans="3:7" ht="12.75" customHeight="1">
      <c r="C163" s="47"/>
      <c r="D163" s="46" t="str">
        <f>$D$13</f>
        <v>Jahr 2017</v>
      </c>
      <c r="E163" s="169">
        <v>0</v>
      </c>
      <c r="F163" s="298">
        <v>0</v>
      </c>
      <c r="G163" s="298">
        <v>0</v>
      </c>
    </row>
    <row r="164" spans="2:7" ht="12.75" customHeight="1">
      <c r="B164" s="63" t="s">
        <v>95</v>
      </c>
      <c r="C164" s="62" t="s">
        <v>31</v>
      </c>
      <c r="D164" s="39" t="str">
        <f>$D$12</f>
        <v>Jahr 2018</v>
      </c>
      <c r="E164" s="165">
        <v>0</v>
      </c>
      <c r="F164" s="298">
        <v>0</v>
      </c>
      <c r="G164" s="298">
        <v>0</v>
      </c>
    </row>
    <row r="165" spans="3:7" ht="12.75" customHeight="1">
      <c r="C165" s="47"/>
      <c r="D165" s="46" t="str">
        <f>$D$13</f>
        <v>Jahr 2017</v>
      </c>
      <c r="E165" s="169">
        <v>0</v>
      </c>
      <c r="F165" s="298">
        <v>0</v>
      </c>
      <c r="G165" s="298">
        <v>0</v>
      </c>
    </row>
    <row r="166" spans="2:7" ht="12.75" customHeight="1">
      <c r="B166" s="63" t="s">
        <v>436</v>
      </c>
      <c r="C166" s="62" t="s">
        <v>437</v>
      </c>
      <c r="D166" s="39" t="str">
        <f>$D$12</f>
        <v>Jahr 2018</v>
      </c>
      <c r="E166" s="165">
        <v>0</v>
      </c>
      <c r="F166" s="298">
        <v>0</v>
      </c>
      <c r="G166" s="298">
        <v>0</v>
      </c>
    </row>
    <row r="167" spans="3:7" ht="12.75" customHeight="1">
      <c r="C167" s="47"/>
      <c r="D167" s="46" t="str">
        <f>$D$13</f>
        <v>Jahr 2017</v>
      </c>
      <c r="E167" s="169">
        <v>0</v>
      </c>
      <c r="F167" s="298">
        <v>0</v>
      </c>
      <c r="G167" s="298">
        <v>0</v>
      </c>
    </row>
    <row r="168" spans="2:7" ht="12.75" customHeight="1">
      <c r="B168" s="63" t="s">
        <v>115</v>
      </c>
      <c r="C168" s="62" t="s">
        <v>69</v>
      </c>
      <c r="D168" s="39" t="str">
        <f>$D$12</f>
        <v>Jahr 2018</v>
      </c>
      <c r="E168" s="165">
        <v>0</v>
      </c>
      <c r="F168" s="298">
        <v>0</v>
      </c>
      <c r="G168" s="298">
        <v>0</v>
      </c>
    </row>
    <row r="169" spans="3:7" ht="12.75" customHeight="1">
      <c r="C169" s="47"/>
      <c r="D169" s="46" t="str">
        <f>$D$13</f>
        <v>Jahr 2017</v>
      </c>
      <c r="E169" s="169">
        <v>0</v>
      </c>
      <c r="F169" s="298">
        <v>0</v>
      </c>
      <c r="G169" s="298">
        <v>0</v>
      </c>
    </row>
    <row r="170" spans="2:7" ht="12.75" customHeight="1">
      <c r="B170" s="63" t="s">
        <v>438</v>
      </c>
      <c r="C170" s="62" t="s">
        <v>439</v>
      </c>
      <c r="D170" s="39" t="str">
        <f>$D$12</f>
        <v>Jahr 2018</v>
      </c>
      <c r="E170" s="165">
        <v>0</v>
      </c>
      <c r="F170" s="298">
        <v>0</v>
      </c>
      <c r="G170" s="298">
        <v>0</v>
      </c>
    </row>
    <row r="171" spans="3:7" ht="12.75" customHeight="1">
      <c r="C171" s="47"/>
      <c r="D171" s="46" t="str">
        <f>$D$13</f>
        <v>Jahr 2017</v>
      </c>
      <c r="E171" s="169">
        <v>0</v>
      </c>
      <c r="F171" s="298">
        <v>0</v>
      </c>
      <c r="G171" s="298">
        <v>0</v>
      </c>
    </row>
    <row r="172" spans="2:7" ht="12.75" customHeight="1">
      <c r="B172" s="63" t="s">
        <v>440</v>
      </c>
      <c r="C172" s="62" t="s">
        <v>441</v>
      </c>
      <c r="D172" s="39" t="str">
        <f>$D$12</f>
        <v>Jahr 2018</v>
      </c>
      <c r="E172" s="165">
        <v>0</v>
      </c>
      <c r="F172" s="298">
        <v>0</v>
      </c>
      <c r="G172" s="298">
        <v>0</v>
      </c>
    </row>
    <row r="173" spans="3:7" ht="12.75" customHeight="1">
      <c r="C173" s="47"/>
      <c r="D173" s="46" t="str">
        <f>$D$13</f>
        <v>Jahr 2017</v>
      </c>
      <c r="E173" s="169">
        <v>0</v>
      </c>
      <c r="F173" s="298">
        <v>0</v>
      </c>
      <c r="G173" s="298">
        <v>0</v>
      </c>
    </row>
    <row r="174" spans="2:7" ht="12.75" customHeight="1">
      <c r="B174" s="63" t="s">
        <v>442</v>
      </c>
      <c r="C174" s="62" t="s">
        <v>443</v>
      </c>
      <c r="D174" s="39" t="str">
        <f>$D$12</f>
        <v>Jahr 2018</v>
      </c>
      <c r="E174" s="165">
        <v>0</v>
      </c>
      <c r="F174" s="298">
        <v>0</v>
      </c>
      <c r="G174" s="298">
        <v>0</v>
      </c>
    </row>
    <row r="175" spans="3:7" ht="12.75" customHeight="1">
      <c r="C175" s="47"/>
      <c r="D175" s="46" t="str">
        <f>$D$13</f>
        <v>Jahr 2017</v>
      </c>
      <c r="E175" s="169">
        <v>0</v>
      </c>
      <c r="F175" s="298">
        <v>0</v>
      </c>
      <c r="G175" s="298">
        <v>0</v>
      </c>
    </row>
    <row r="176" spans="2:7" ht="12.75" customHeight="1">
      <c r="B176" s="63" t="s">
        <v>444</v>
      </c>
      <c r="C176" s="62" t="s">
        <v>445</v>
      </c>
      <c r="D176" s="39" t="str">
        <f>$D$12</f>
        <v>Jahr 2018</v>
      </c>
      <c r="E176" s="165">
        <v>0</v>
      </c>
      <c r="F176" s="298">
        <v>0</v>
      </c>
      <c r="G176" s="298">
        <v>0</v>
      </c>
    </row>
    <row r="177" spans="3:7" ht="12.75" customHeight="1">
      <c r="C177" s="47"/>
      <c r="D177" s="46" t="str">
        <f>$D$13</f>
        <v>Jahr 2017</v>
      </c>
      <c r="E177" s="169">
        <v>0</v>
      </c>
      <c r="F177" s="298">
        <v>0</v>
      </c>
      <c r="G177" s="298">
        <v>0</v>
      </c>
    </row>
    <row r="178" spans="2:7" ht="12.75" customHeight="1">
      <c r="B178" s="63" t="s">
        <v>446</v>
      </c>
      <c r="C178" s="62" t="s">
        <v>447</v>
      </c>
      <c r="D178" s="39" t="str">
        <f>$D$12</f>
        <v>Jahr 2018</v>
      </c>
      <c r="E178" s="165">
        <v>0</v>
      </c>
      <c r="F178" s="298">
        <v>0</v>
      </c>
      <c r="G178" s="298">
        <v>0</v>
      </c>
    </row>
    <row r="179" spans="3:7" ht="12.75" customHeight="1">
      <c r="C179" s="47"/>
      <c r="D179" s="46" t="str">
        <f>$D$13</f>
        <v>Jahr 2017</v>
      </c>
      <c r="E179" s="169">
        <v>0</v>
      </c>
      <c r="F179" s="298">
        <v>0</v>
      </c>
      <c r="G179" s="298">
        <v>0</v>
      </c>
    </row>
    <row r="180" spans="2:7" ht="12.75" customHeight="1">
      <c r="B180" s="63" t="s">
        <v>448</v>
      </c>
      <c r="C180" s="62" t="s">
        <v>449</v>
      </c>
      <c r="D180" s="39" t="str">
        <f>$D$12</f>
        <v>Jahr 2018</v>
      </c>
      <c r="E180" s="165">
        <v>0</v>
      </c>
      <c r="F180" s="298">
        <v>0</v>
      </c>
      <c r="G180" s="298">
        <v>0</v>
      </c>
    </row>
    <row r="181" spans="3:7" ht="12.75" customHeight="1">
      <c r="C181" s="47"/>
      <c r="D181" s="46" t="str">
        <f>$D$13</f>
        <v>Jahr 2017</v>
      </c>
      <c r="E181" s="169">
        <v>0</v>
      </c>
      <c r="F181" s="298">
        <v>0</v>
      </c>
      <c r="G181" s="298">
        <v>0</v>
      </c>
    </row>
    <row r="182" spans="2:7" ht="12.75" customHeight="1">
      <c r="B182" s="63" t="s">
        <v>87</v>
      </c>
      <c r="C182" s="62" t="s">
        <v>70</v>
      </c>
      <c r="D182" s="39" t="str">
        <f>$D$12</f>
        <v>Jahr 2018</v>
      </c>
      <c r="E182" s="165">
        <v>0</v>
      </c>
      <c r="F182" s="298">
        <v>0</v>
      </c>
      <c r="G182" s="298">
        <v>0</v>
      </c>
    </row>
    <row r="183" spans="3:7" ht="12.75" customHeight="1">
      <c r="C183" s="47"/>
      <c r="D183" s="46" t="str">
        <f>$D$13</f>
        <v>Jahr 2017</v>
      </c>
      <c r="E183" s="169">
        <v>0</v>
      </c>
      <c r="F183" s="298">
        <v>0</v>
      </c>
      <c r="G183" s="298">
        <v>0</v>
      </c>
    </row>
    <row r="184" spans="2:7" ht="12.75" customHeight="1">
      <c r="B184" s="63" t="s">
        <v>450</v>
      </c>
      <c r="C184" s="62" t="s">
        <v>451</v>
      </c>
      <c r="D184" s="39" t="str">
        <f>$D$12</f>
        <v>Jahr 2018</v>
      </c>
      <c r="E184" s="165">
        <v>0</v>
      </c>
      <c r="F184" s="298">
        <v>0</v>
      </c>
      <c r="G184" s="298">
        <v>0</v>
      </c>
    </row>
    <row r="185" spans="3:7" ht="12.75" customHeight="1">
      <c r="C185" s="47"/>
      <c r="D185" s="46" t="str">
        <f>$D$13</f>
        <v>Jahr 2017</v>
      </c>
      <c r="E185" s="169">
        <v>0</v>
      </c>
      <c r="F185" s="298">
        <v>0</v>
      </c>
      <c r="G185" s="298">
        <v>0</v>
      </c>
    </row>
    <row r="186" spans="2:7" ht="12.75" customHeight="1">
      <c r="B186" s="63" t="s">
        <v>452</v>
      </c>
      <c r="C186" s="62" t="s">
        <v>453</v>
      </c>
      <c r="D186" s="39" t="str">
        <f>$D$12</f>
        <v>Jahr 2018</v>
      </c>
      <c r="E186" s="165">
        <v>0</v>
      </c>
      <c r="F186" s="298">
        <v>0</v>
      </c>
      <c r="G186" s="298">
        <v>0</v>
      </c>
    </row>
    <row r="187" spans="3:7" ht="12.75" customHeight="1">
      <c r="C187" s="47"/>
      <c r="D187" s="46" t="str">
        <f>$D$13</f>
        <v>Jahr 2017</v>
      </c>
      <c r="E187" s="169">
        <v>0</v>
      </c>
      <c r="F187" s="298">
        <v>0</v>
      </c>
      <c r="G187" s="298">
        <v>0</v>
      </c>
    </row>
    <row r="188" spans="2:7" ht="12.75" customHeight="1">
      <c r="B188" s="63" t="s">
        <v>454</v>
      </c>
      <c r="C188" s="62" t="s">
        <v>455</v>
      </c>
      <c r="D188" s="39" t="str">
        <f>$D$12</f>
        <v>Jahr 2018</v>
      </c>
      <c r="E188" s="165">
        <v>0</v>
      </c>
      <c r="F188" s="298">
        <v>0</v>
      </c>
      <c r="G188" s="298">
        <v>0</v>
      </c>
    </row>
    <row r="189" spans="3:7" ht="12.75" customHeight="1">
      <c r="C189" s="47"/>
      <c r="D189" s="46" t="str">
        <f>$D$13</f>
        <v>Jahr 2017</v>
      </c>
      <c r="E189" s="169">
        <v>0</v>
      </c>
      <c r="F189" s="298">
        <v>0</v>
      </c>
      <c r="G189" s="298">
        <v>0</v>
      </c>
    </row>
    <row r="190" spans="2:7" ht="12.75" customHeight="1">
      <c r="B190" s="63" t="s">
        <v>456</v>
      </c>
      <c r="C190" s="62" t="s">
        <v>457</v>
      </c>
      <c r="D190" s="39" t="str">
        <f>$D$12</f>
        <v>Jahr 2018</v>
      </c>
      <c r="E190" s="165">
        <v>0</v>
      </c>
      <c r="F190" s="298">
        <v>0</v>
      </c>
      <c r="G190" s="298">
        <v>0</v>
      </c>
    </row>
    <row r="191" spans="3:7" ht="12.75" customHeight="1">
      <c r="C191" s="47"/>
      <c r="D191" s="46" t="str">
        <f>$D$13</f>
        <v>Jahr 2017</v>
      </c>
      <c r="E191" s="169">
        <v>0</v>
      </c>
      <c r="F191" s="298">
        <v>0</v>
      </c>
      <c r="G191" s="298">
        <v>0</v>
      </c>
    </row>
    <row r="192" spans="2:7" ht="12.75" customHeight="1">
      <c r="B192" s="63" t="s">
        <v>458</v>
      </c>
      <c r="C192" s="62" t="s">
        <v>459</v>
      </c>
      <c r="D192" s="39" t="str">
        <f>$D$12</f>
        <v>Jahr 2018</v>
      </c>
      <c r="E192" s="165">
        <v>0</v>
      </c>
      <c r="F192" s="298">
        <v>0</v>
      </c>
      <c r="G192" s="298">
        <v>0</v>
      </c>
    </row>
    <row r="193" spans="3:7" ht="12.75" customHeight="1">
      <c r="C193" s="47"/>
      <c r="D193" s="46" t="str">
        <f>$D$13</f>
        <v>Jahr 2017</v>
      </c>
      <c r="E193" s="169">
        <v>0</v>
      </c>
      <c r="F193" s="298">
        <v>0</v>
      </c>
      <c r="G193" s="298">
        <v>0</v>
      </c>
    </row>
    <row r="194" spans="2:7" ht="12.75" customHeight="1">
      <c r="B194" s="63" t="s">
        <v>460</v>
      </c>
      <c r="C194" s="62" t="s">
        <v>461</v>
      </c>
      <c r="D194" s="39" t="str">
        <f>$D$12</f>
        <v>Jahr 2018</v>
      </c>
      <c r="E194" s="165">
        <v>0</v>
      </c>
      <c r="F194" s="298">
        <v>0</v>
      </c>
      <c r="G194" s="298">
        <v>0</v>
      </c>
    </row>
    <row r="195" spans="3:7" ht="12.75" customHeight="1">
      <c r="C195" s="47"/>
      <c r="D195" s="46" t="str">
        <f>$D$13</f>
        <v>Jahr 2017</v>
      </c>
      <c r="E195" s="169">
        <v>0</v>
      </c>
      <c r="F195" s="298">
        <v>0</v>
      </c>
      <c r="G195" s="298">
        <v>0</v>
      </c>
    </row>
    <row r="196" spans="2:7" ht="12.75" customHeight="1">
      <c r="B196" s="63" t="s">
        <v>462</v>
      </c>
      <c r="C196" s="62" t="s">
        <v>463</v>
      </c>
      <c r="D196" s="39" t="str">
        <f>$D$12</f>
        <v>Jahr 2018</v>
      </c>
      <c r="E196" s="165">
        <v>0</v>
      </c>
      <c r="F196" s="298">
        <v>0</v>
      </c>
      <c r="G196" s="298">
        <v>0</v>
      </c>
    </row>
    <row r="197" spans="3:7" ht="12.75" customHeight="1">
      <c r="C197" s="47"/>
      <c r="D197" s="46" t="str">
        <f>$D$13</f>
        <v>Jahr 2017</v>
      </c>
      <c r="E197" s="169">
        <v>0</v>
      </c>
      <c r="F197" s="298">
        <v>0</v>
      </c>
      <c r="G197" s="298">
        <v>0</v>
      </c>
    </row>
    <row r="198" spans="2:7" ht="12.75" customHeight="1">
      <c r="B198" s="63" t="s">
        <v>464</v>
      </c>
      <c r="C198" s="62" t="s">
        <v>465</v>
      </c>
      <c r="D198" s="39" t="str">
        <f>$D$12</f>
        <v>Jahr 2018</v>
      </c>
      <c r="E198" s="165">
        <v>0</v>
      </c>
      <c r="F198" s="298">
        <v>0</v>
      </c>
      <c r="G198" s="298">
        <v>0</v>
      </c>
    </row>
    <row r="199" spans="3:7" ht="12.75" customHeight="1">
      <c r="C199" s="47"/>
      <c r="D199" s="46" t="str">
        <f>$D$13</f>
        <v>Jahr 2017</v>
      </c>
      <c r="E199" s="169">
        <v>0</v>
      </c>
      <c r="F199" s="298">
        <v>0</v>
      </c>
      <c r="G199" s="298">
        <v>0</v>
      </c>
    </row>
    <row r="200" spans="2:7" ht="12.75" customHeight="1">
      <c r="B200" s="63" t="s">
        <v>466</v>
      </c>
      <c r="C200" s="62" t="s">
        <v>467</v>
      </c>
      <c r="D200" s="39" t="str">
        <f>$D$12</f>
        <v>Jahr 2018</v>
      </c>
      <c r="E200" s="165">
        <v>0</v>
      </c>
      <c r="F200" s="298">
        <v>0</v>
      </c>
      <c r="G200" s="298">
        <v>0</v>
      </c>
    </row>
    <row r="201" spans="3:7" ht="12.75" customHeight="1">
      <c r="C201" s="47"/>
      <c r="D201" s="46" t="str">
        <f>$D$13</f>
        <v>Jahr 2017</v>
      </c>
      <c r="E201" s="169">
        <v>0</v>
      </c>
      <c r="F201" s="298">
        <v>0</v>
      </c>
      <c r="G201" s="298">
        <v>0</v>
      </c>
    </row>
    <row r="202" spans="2:7" ht="12.75" customHeight="1">
      <c r="B202" s="63" t="s">
        <v>468</v>
      </c>
      <c r="C202" s="62" t="s">
        <v>469</v>
      </c>
      <c r="D202" s="39" t="str">
        <f>$D$12</f>
        <v>Jahr 2018</v>
      </c>
      <c r="E202" s="165">
        <v>0</v>
      </c>
      <c r="F202" s="298">
        <v>0</v>
      </c>
      <c r="G202" s="298">
        <v>0</v>
      </c>
    </row>
    <row r="203" spans="3:7" ht="12.75" customHeight="1">
      <c r="C203" s="47"/>
      <c r="D203" s="46" t="str">
        <f>$D$13</f>
        <v>Jahr 2017</v>
      </c>
      <c r="E203" s="169">
        <v>0</v>
      </c>
      <c r="F203" s="298">
        <v>0</v>
      </c>
      <c r="G203" s="298">
        <v>0</v>
      </c>
    </row>
    <row r="204" spans="2:7" ht="12.75" customHeight="1">
      <c r="B204" s="63" t="s">
        <v>470</v>
      </c>
      <c r="C204" s="62" t="s">
        <v>471</v>
      </c>
      <c r="D204" s="39" t="str">
        <f>$D$12</f>
        <v>Jahr 2018</v>
      </c>
      <c r="E204" s="165">
        <v>0</v>
      </c>
      <c r="F204" s="298">
        <v>0</v>
      </c>
      <c r="G204" s="298">
        <v>0</v>
      </c>
    </row>
    <row r="205" spans="3:7" ht="12.75" customHeight="1">
      <c r="C205" s="47"/>
      <c r="D205" s="46" t="str">
        <f>$D$13</f>
        <v>Jahr 2017</v>
      </c>
      <c r="E205" s="169">
        <v>0</v>
      </c>
      <c r="F205" s="298">
        <v>0</v>
      </c>
      <c r="G205" s="298">
        <v>0</v>
      </c>
    </row>
    <row r="206" spans="2:7" ht="12.75" customHeight="1">
      <c r="B206" s="63" t="s">
        <v>472</v>
      </c>
      <c r="C206" s="62" t="s">
        <v>473</v>
      </c>
      <c r="D206" s="39" t="str">
        <f>$D$12</f>
        <v>Jahr 2018</v>
      </c>
      <c r="E206" s="165">
        <v>0</v>
      </c>
      <c r="F206" s="298">
        <v>0</v>
      </c>
      <c r="G206" s="298">
        <v>0</v>
      </c>
    </row>
    <row r="207" spans="3:7" ht="12.75" customHeight="1">
      <c r="C207" s="47"/>
      <c r="D207" s="46" t="str">
        <f>$D$13</f>
        <v>Jahr 2017</v>
      </c>
      <c r="E207" s="169">
        <v>0</v>
      </c>
      <c r="F207" s="298">
        <v>0</v>
      </c>
      <c r="G207" s="298">
        <v>0</v>
      </c>
    </row>
    <row r="208" spans="2:7" ht="12.75" customHeight="1">
      <c r="B208" s="63" t="s">
        <v>474</v>
      </c>
      <c r="C208" s="62" t="s">
        <v>475</v>
      </c>
      <c r="D208" s="39" t="str">
        <f>$D$12</f>
        <v>Jahr 2018</v>
      </c>
      <c r="E208" s="165">
        <v>0</v>
      </c>
      <c r="F208" s="298">
        <v>0</v>
      </c>
      <c r="G208" s="298">
        <v>0</v>
      </c>
    </row>
    <row r="209" spans="3:7" ht="12.75" customHeight="1">
      <c r="C209" s="47"/>
      <c r="D209" s="46" t="str">
        <f>$D$13</f>
        <v>Jahr 2017</v>
      </c>
      <c r="E209" s="169">
        <v>0</v>
      </c>
      <c r="F209" s="298">
        <v>0</v>
      </c>
      <c r="G209" s="298">
        <v>0</v>
      </c>
    </row>
    <row r="210" spans="2:7" ht="12.75" customHeight="1">
      <c r="B210" s="63" t="s">
        <v>476</v>
      </c>
      <c r="C210" s="62" t="s">
        <v>477</v>
      </c>
      <c r="D210" s="39" t="str">
        <f>$D$12</f>
        <v>Jahr 2018</v>
      </c>
      <c r="E210" s="165">
        <v>0</v>
      </c>
      <c r="F210" s="298">
        <v>0</v>
      </c>
      <c r="G210" s="298">
        <v>0</v>
      </c>
    </row>
    <row r="211" spans="3:7" ht="12.75" customHeight="1">
      <c r="C211" s="47"/>
      <c r="D211" s="46" t="str">
        <f>$D$13</f>
        <v>Jahr 2017</v>
      </c>
      <c r="E211" s="169">
        <v>0</v>
      </c>
      <c r="F211" s="298">
        <v>0</v>
      </c>
      <c r="G211" s="298">
        <v>0</v>
      </c>
    </row>
    <row r="212" spans="2:7" ht="12.75" customHeight="1">
      <c r="B212" s="63" t="s">
        <v>478</v>
      </c>
      <c r="C212" s="62" t="s">
        <v>479</v>
      </c>
      <c r="D212" s="39" t="str">
        <f>$D$12</f>
        <v>Jahr 2018</v>
      </c>
      <c r="E212" s="165">
        <v>0</v>
      </c>
      <c r="F212" s="298">
        <v>0</v>
      </c>
      <c r="G212" s="298">
        <v>0</v>
      </c>
    </row>
    <row r="213" spans="3:7" ht="12.75" customHeight="1">
      <c r="C213" s="47"/>
      <c r="D213" s="46" t="str">
        <f>$D$13</f>
        <v>Jahr 2017</v>
      </c>
      <c r="E213" s="169">
        <v>0</v>
      </c>
      <c r="F213" s="298">
        <v>0</v>
      </c>
      <c r="G213" s="298">
        <v>0</v>
      </c>
    </row>
    <row r="214" spans="2:7" ht="12.75" customHeight="1">
      <c r="B214" s="63" t="s">
        <v>480</v>
      </c>
      <c r="C214" s="62" t="s">
        <v>481</v>
      </c>
      <c r="D214" s="39" t="str">
        <f>$D$12</f>
        <v>Jahr 2018</v>
      </c>
      <c r="E214" s="165">
        <v>0</v>
      </c>
      <c r="F214" s="298">
        <v>0</v>
      </c>
      <c r="G214" s="298">
        <v>0</v>
      </c>
    </row>
    <row r="215" spans="3:7" ht="12.75" customHeight="1">
      <c r="C215" s="47"/>
      <c r="D215" s="46" t="str">
        <f>$D$13</f>
        <v>Jahr 2017</v>
      </c>
      <c r="E215" s="169">
        <v>0</v>
      </c>
      <c r="F215" s="298">
        <v>0</v>
      </c>
      <c r="G215" s="298">
        <v>0</v>
      </c>
    </row>
    <row r="216" spans="2:7" ht="12.75" customHeight="1">
      <c r="B216" s="63" t="s">
        <v>482</v>
      </c>
      <c r="C216" s="62" t="s">
        <v>483</v>
      </c>
      <c r="D216" s="39" t="str">
        <f>$D$12</f>
        <v>Jahr 2018</v>
      </c>
      <c r="E216" s="165">
        <v>0</v>
      </c>
      <c r="F216" s="298">
        <v>0</v>
      </c>
      <c r="G216" s="298">
        <v>0</v>
      </c>
    </row>
    <row r="217" spans="3:7" ht="12.75" customHeight="1">
      <c r="C217" s="47"/>
      <c r="D217" s="46" t="str">
        <f>$D$13</f>
        <v>Jahr 2017</v>
      </c>
      <c r="E217" s="169">
        <v>0</v>
      </c>
      <c r="F217" s="298">
        <v>0</v>
      </c>
      <c r="G217" s="298">
        <v>0</v>
      </c>
    </row>
    <row r="218" spans="2:7" ht="12.75" customHeight="1">
      <c r="B218" s="63" t="s">
        <v>102</v>
      </c>
      <c r="C218" s="62" t="s">
        <v>32</v>
      </c>
      <c r="D218" s="39" t="str">
        <f>$D$12</f>
        <v>Jahr 2018</v>
      </c>
      <c r="E218" s="165">
        <v>0</v>
      </c>
      <c r="F218" s="298">
        <v>0</v>
      </c>
      <c r="G218" s="298">
        <v>0</v>
      </c>
    </row>
    <row r="219" spans="3:7" ht="12.75" customHeight="1">
      <c r="C219" s="47"/>
      <c r="D219" s="46" t="str">
        <f>$D$13</f>
        <v>Jahr 2017</v>
      </c>
      <c r="E219" s="169">
        <v>0</v>
      </c>
      <c r="F219" s="298">
        <v>0</v>
      </c>
      <c r="G219" s="298">
        <v>0</v>
      </c>
    </row>
    <row r="220" spans="2:7" ht="12.75" customHeight="1">
      <c r="B220" s="63" t="s">
        <v>484</v>
      </c>
      <c r="C220" s="62" t="s">
        <v>485</v>
      </c>
      <c r="D220" s="39" t="str">
        <f>$D$12</f>
        <v>Jahr 2018</v>
      </c>
      <c r="E220" s="165">
        <v>0</v>
      </c>
      <c r="F220" s="298">
        <v>0</v>
      </c>
      <c r="G220" s="298">
        <v>0</v>
      </c>
    </row>
    <row r="221" spans="3:7" ht="12.75" customHeight="1">
      <c r="C221" s="47"/>
      <c r="D221" s="46" t="str">
        <f>$D$13</f>
        <v>Jahr 2017</v>
      </c>
      <c r="E221" s="169">
        <v>0</v>
      </c>
      <c r="F221" s="298">
        <v>0</v>
      </c>
      <c r="G221" s="298">
        <v>0</v>
      </c>
    </row>
    <row r="222" spans="2:7" ht="12.75" customHeight="1">
      <c r="B222" s="63" t="s">
        <v>486</v>
      </c>
      <c r="C222" s="62" t="s">
        <v>487</v>
      </c>
      <c r="D222" s="39" t="str">
        <f>$D$12</f>
        <v>Jahr 2018</v>
      </c>
      <c r="E222" s="165">
        <v>0</v>
      </c>
      <c r="F222" s="298">
        <v>0</v>
      </c>
      <c r="G222" s="298">
        <v>0</v>
      </c>
    </row>
    <row r="223" spans="3:7" ht="12.75" customHeight="1">
      <c r="C223" s="47"/>
      <c r="D223" s="46" t="str">
        <f>$D$13</f>
        <v>Jahr 2017</v>
      </c>
      <c r="E223" s="169">
        <v>0</v>
      </c>
      <c r="F223" s="298">
        <v>0</v>
      </c>
      <c r="G223" s="298">
        <v>0</v>
      </c>
    </row>
    <row r="224" spans="2:7" ht="12.75" customHeight="1">
      <c r="B224" s="63" t="s">
        <v>488</v>
      </c>
      <c r="C224" s="62" t="s">
        <v>489</v>
      </c>
      <c r="D224" s="39" t="str">
        <f>$D$12</f>
        <v>Jahr 2018</v>
      </c>
      <c r="E224" s="165">
        <v>0</v>
      </c>
      <c r="F224" s="298">
        <v>0</v>
      </c>
      <c r="G224" s="298">
        <v>0</v>
      </c>
    </row>
    <row r="225" spans="3:7" ht="12.75" customHeight="1">
      <c r="C225" s="47"/>
      <c r="D225" s="46" t="str">
        <f>$D$13</f>
        <v>Jahr 2017</v>
      </c>
      <c r="E225" s="169">
        <v>0</v>
      </c>
      <c r="F225" s="298">
        <v>0</v>
      </c>
      <c r="G225" s="298">
        <v>0</v>
      </c>
    </row>
    <row r="226" spans="2:7" ht="12.75" customHeight="1">
      <c r="B226" s="63" t="s">
        <v>114</v>
      </c>
      <c r="C226" s="62" t="s">
        <v>49</v>
      </c>
      <c r="D226" s="39" t="str">
        <f>$D$12</f>
        <v>Jahr 2018</v>
      </c>
      <c r="E226" s="165">
        <v>0</v>
      </c>
      <c r="F226" s="298">
        <v>0</v>
      </c>
      <c r="G226" s="298">
        <v>0</v>
      </c>
    </row>
    <row r="227" spans="3:7" ht="12.75" customHeight="1">
      <c r="C227" s="47"/>
      <c r="D227" s="46" t="str">
        <f>$D$13</f>
        <v>Jahr 2017</v>
      </c>
      <c r="E227" s="169">
        <v>0</v>
      </c>
      <c r="F227" s="298">
        <v>0</v>
      </c>
      <c r="G227" s="298">
        <v>0</v>
      </c>
    </row>
    <row r="228" spans="2:7" ht="12.75" customHeight="1">
      <c r="B228" s="63" t="s">
        <v>103</v>
      </c>
      <c r="C228" s="62" t="s">
        <v>33</v>
      </c>
      <c r="D228" s="39" t="str">
        <f>$D$12</f>
        <v>Jahr 2018</v>
      </c>
      <c r="E228" s="165">
        <v>0</v>
      </c>
      <c r="F228" s="298">
        <v>0</v>
      </c>
      <c r="G228" s="298">
        <v>0</v>
      </c>
    </row>
    <row r="229" spans="3:7" ht="12.75" customHeight="1">
      <c r="C229" s="47"/>
      <c r="D229" s="46" t="str">
        <f>$D$13</f>
        <v>Jahr 2017</v>
      </c>
      <c r="E229" s="169">
        <v>0</v>
      </c>
      <c r="F229" s="298">
        <v>0</v>
      </c>
      <c r="G229" s="298">
        <v>0</v>
      </c>
    </row>
    <row r="230" spans="2:7" ht="12.75" customHeight="1">
      <c r="B230" s="63" t="s">
        <v>104</v>
      </c>
      <c r="C230" s="62" t="s">
        <v>34</v>
      </c>
      <c r="D230" s="39" t="str">
        <f>$D$12</f>
        <v>Jahr 2018</v>
      </c>
      <c r="E230" s="165">
        <v>0</v>
      </c>
      <c r="F230" s="298">
        <v>0</v>
      </c>
      <c r="G230" s="298">
        <v>0</v>
      </c>
    </row>
    <row r="231" spans="3:7" ht="12.75" customHeight="1">
      <c r="C231" s="47"/>
      <c r="D231" s="46" t="str">
        <f>$D$13</f>
        <v>Jahr 2017</v>
      </c>
      <c r="E231" s="169">
        <v>0</v>
      </c>
      <c r="F231" s="298">
        <v>0</v>
      </c>
      <c r="G231" s="298">
        <v>0</v>
      </c>
    </row>
    <row r="232" spans="2:7" ht="12.75" customHeight="1">
      <c r="B232" s="63" t="s">
        <v>490</v>
      </c>
      <c r="C232" s="62" t="s">
        <v>491</v>
      </c>
      <c r="D232" s="39" t="str">
        <f>$D$12</f>
        <v>Jahr 2018</v>
      </c>
      <c r="E232" s="165">
        <v>0</v>
      </c>
      <c r="F232" s="298">
        <v>0</v>
      </c>
      <c r="G232" s="298">
        <v>0</v>
      </c>
    </row>
    <row r="233" spans="3:7" ht="12.75" customHeight="1">
      <c r="C233" s="47"/>
      <c r="D233" s="46" t="str">
        <f>$D$13</f>
        <v>Jahr 2017</v>
      </c>
      <c r="E233" s="169">
        <v>0</v>
      </c>
      <c r="F233" s="298">
        <v>0</v>
      </c>
      <c r="G233" s="298">
        <v>0</v>
      </c>
    </row>
    <row r="234" spans="2:7" ht="12.75" customHeight="1">
      <c r="B234" s="63" t="s">
        <v>492</v>
      </c>
      <c r="C234" s="62" t="s">
        <v>493</v>
      </c>
      <c r="D234" s="39" t="str">
        <f>$D$12</f>
        <v>Jahr 2018</v>
      </c>
      <c r="E234" s="165">
        <v>0</v>
      </c>
      <c r="F234" s="298">
        <v>0</v>
      </c>
      <c r="G234" s="298">
        <v>0</v>
      </c>
    </row>
    <row r="235" spans="3:7" ht="12.75" customHeight="1">
      <c r="C235" s="47"/>
      <c r="D235" s="46" t="str">
        <f>$D$13</f>
        <v>Jahr 2017</v>
      </c>
      <c r="E235" s="169">
        <v>0</v>
      </c>
      <c r="F235" s="298">
        <v>0</v>
      </c>
      <c r="G235" s="298">
        <v>0</v>
      </c>
    </row>
    <row r="236" spans="2:7" ht="12.75" customHeight="1">
      <c r="B236" s="63" t="s">
        <v>494</v>
      </c>
      <c r="C236" s="62" t="s">
        <v>495</v>
      </c>
      <c r="D236" s="39" t="str">
        <f>$D$12</f>
        <v>Jahr 2018</v>
      </c>
      <c r="E236" s="165">
        <v>0</v>
      </c>
      <c r="F236" s="298">
        <v>0</v>
      </c>
      <c r="G236" s="298">
        <v>0</v>
      </c>
    </row>
    <row r="237" spans="3:7" ht="12.75" customHeight="1">
      <c r="C237" s="47"/>
      <c r="D237" s="46" t="str">
        <f>$D$13</f>
        <v>Jahr 2017</v>
      </c>
      <c r="E237" s="169">
        <v>0</v>
      </c>
      <c r="F237" s="298">
        <v>0</v>
      </c>
      <c r="G237" s="298">
        <v>0</v>
      </c>
    </row>
    <row r="238" spans="2:7" ht="12.75" customHeight="1">
      <c r="B238" s="63" t="s">
        <v>496</v>
      </c>
      <c r="C238" s="62" t="s">
        <v>497</v>
      </c>
      <c r="D238" s="39" t="str">
        <f>$D$12</f>
        <v>Jahr 2018</v>
      </c>
      <c r="E238" s="165">
        <v>0</v>
      </c>
      <c r="F238" s="298">
        <v>0</v>
      </c>
      <c r="G238" s="298">
        <v>0</v>
      </c>
    </row>
    <row r="239" spans="3:7" ht="12.75" customHeight="1">
      <c r="C239" s="47"/>
      <c r="D239" s="46" t="str">
        <f>$D$13</f>
        <v>Jahr 2017</v>
      </c>
      <c r="E239" s="169">
        <v>0</v>
      </c>
      <c r="F239" s="298">
        <v>0</v>
      </c>
      <c r="G239" s="298">
        <v>0</v>
      </c>
    </row>
    <row r="240" spans="2:7" ht="12.75" customHeight="1">
      <c r="B240" s="63" t="s">
        <v>498</v>
      </c>
      <c r="C240" s="62" t="s">
        <v>499</v>
      </c>
      <c r="D240" s="39" t="str">
        <f>$D$12</f>
        <v>Jahr 2018</v>
      </c>
      <c r="E240" s="165">
        <v>0</v>
      </c>
      <c r="F240" s="298">
        <v>0</v>
      </c>
      <c r="G240" s="298">
        <v>0</v>
      </c>
    </row>
    <row r="241" spans="3:7" ht="12.75" customHeight="1">
      <c r="C241" s="47"/>
      <c r="D241" s="46" t="str">
        <f>$D$13</f>
        <v>Jahr 2017</v>
      </c>
      <c r="E241" s="169">
        <v>0</v>
      </c>
      <c r="F241" s="298">
        <v>0</v>
      </c>
      <c r="G241" s="298">
        <v>0</v>
      </c>
    </row>
    <row r="242" spans="2:7" ht="12.75" customHeight="1">
      <c r="B242" s="63" t="s">
        <v>500</v>
      </c>
      <c r="C242" s="62" t="s">
        <v>501</v>
      </c>
      <c r="D242" s="39" t="str">
        <f>$D$12</f>
        <v>Jahr 2018</v>
      </c>
      <c r="E242" s="165">
        <v>0</v>
      </c>
      <c r="F242" s="298">
        <v>0</v>
      </c>
      <c r="G242" s="298">
        <v>0</v>
      </c>
    </row>
    <row r="243" spans="3:7" ht="12.75" customHeight="1">
      <c r="C243" s="47"/>
      <c r="D243" s="46" t="str">
        <f>$D$13</f>
        <v>Jahr 2017</v>
      </c>
      <c r="E243" s="169">
        <v>0</v>
      </c>
      <c r="F243" s="298">
        <v>0</v>
      </c>
      <c r="G243" s="298">
        <v>0</v>
      </c>
    </row>
    <row r="244" spans="2:7" ht="12.75" customHeight="1">
      <c r="B244" s="63" t="s">
        <v>96</v>
      </c>
      <c r="C244" s="62" t="s">
        <v>35</v>
      </c>
      <c r="D244" s="39" t="str">
        <f>$D$12</f>
        <v>Jahr 2018</v>
      </c>
      <c r="E244" s="165">
        <v>0</v>
      </c>
      <c r="F244" s="298">
        <v>0</v>
      </c>
      <c r="G244" s="298">
        <v>0</v>
      </c>
    </row>
    <row r="245" spans="3:7" ht="12.75" customHeight="1">
      <c r="C245" s="47"/>
      <c r="D245" s="46" t="str">
        <f>$D$13</f>
        <v>Jahr 2017</v>
      </c>
      <c r="E245" s="169">
        <v>0</v>
      </c>
      <c r="F245" s="298">
        <v>0</v>
      </c>
      <c r="G245" s="298">
        <v>0</v>
      </c>
    </row>
    <row r="246" spans="2:7" ht="12.75" customHeight="1">
      <c r="B246" s="63" t="s">
        <v>502</v>
      </c>
      <c r="C246" s="62" t="s">
        <v>503</v>
      </c>
      <c r="D246" s="39" t="str">
        <f>$D$12</f>
        <v>Jahr 2018</v>
      </c>
      <c r="E246" s="165">
        <v>0</v>
      </c>
      <c r="F246" s="298">
        <v>0</v>
      </c>
      <c r="G246" s="298">
        <v>0</v>
      </c>
    </row>
    <row r="247" spans="3:7" ht="12.75" customHeight="1">
      <c r="C247" s="47"/>
      <c r="D247" s="46" t="str">
        <f>$D$13</f>
        <v>Jahr 2017</v>
      </c>
      <c r="E247" s="169">
        <v>0</v>
      </c>
      <c r="F247" s="298">
        <v>0</v>
      </c>
      <c r="G247" s="298">
        <v>0</v>
      </c>
    </row>
    <row r="248" spans="2:7" ht="12.75" customHeight="1">
      <c r="B248" s="63" t="s">
        <v>504</v>
      </c>
      <c r="C248" s="62" t="s">
        <v>505</v>
      </c>
      <c r="D248" s="39" t="str">
        <f>$D$12</f>
        <v>Jahr 2018</v>
      </c>
      <c r="E248" s="165">
        <v>0</v>
      </c>
      <c r="F248" s="298">
        <v>0</v>
      </c>
      <c r="G248" s="298">
        <v>0</v>
      </c>
    </row>
    <row r="249" spans="3:7" ht="12.75" customHeight="1">
      <c r="C249" s="47"/>
      <c r="D249" s="46" t="str">
        <f>$D$13</f>
        <v>Jahr 2017</v>
      </c>
      <c r="E249" s="169">
        <v>0</v>
      </c>
      <c r="F249" s="298">
        <v>0</v>
      </c>
      <c r="G249" s="298">
        <v>0</v>
      </c>
    </row>
    <row r="250" spans="2:7" ht="12.75" customHeight="1">
      <c r="B250" s="63" t="s">
        <v>506</v>
      </c>
      <c r="C250" s="62" t="s">
        <v>507</v>
      </c>
      <c r="D250" s="39" t="str">
        <f>$D$12</f>
        <v>Jahr 2018</v>
      </c>
      <c r="E250" s="165">
        <v>0</v>
      </c>
      <c r="F250" s="298">
        <v>0</v>
      </c>
      <c r="G250" s="298">
        <v>0</v>
      </c>
    </row>
    <row r="251" spans="3:7" ht="12.75" customHeight="1">
      <c r="C251" s="47"/>
      <c r="D251" s="46" t="str">
        <f>$D$13</f>
        <v>Jahr 2017</v>
      </c>
      <c r="E251" s="169">
        <v>0</v>
      </c>
      <c r="F251" s="298">
        <v>0</v>
      </c>
      <c r="G251" s="298">
        <v>0</v>
      </c>
    </row>
    <row r="252" spans="2:7" ht="12.75" customHeight="1">
      <c r="B252" s="63" t="s">
        <v>508</v>
      </c>
      <c r="C252" s="62" t="s">
        <v>509</v>
      </c>
      <c r="D252" s="39" t="str">
        <f>$D$12</f>
        <v>Jahr 2018</v>
      </c>
      <c r="E252" s="165">
        <v>0</v>
      </c>
      <c r="F252" s="298">
        <v>0</v>
      </c>
      <c r="G252" s="298">
        <v>0</v>
      </c>
    </row>
    <row r="253" spans="3:7" ht="12.75" customHeight="1">
      <c r="C253" s="47"/>
      <c r="D253" s="46" t="str">
        <f>$D$13</f>
        <v>Jahr 2017</v>
      </c>
      <c r="E253" s="169">
        <v>0</v>
      </c>
      <c r="F253" s="298">
        <v>0</v>
      </c>
      <c r="G253" s="298">
        <v>0</v>
      </c>
    </row>
    <row r="254" spans="2:7" ht="12.75" customHeight="1">
      <c r="B254" s="63" t="s">
        <v>510</v>
      </c>
      <c r="C254" s="62" t="s">
        <v>511</v>
      </c>
      <c r="D254" s="39" t="str">
        <f>$D$12</f>
        <v>Jahr 2018</v>
      </c>
      <c r="E254" s="165">
        <v>0</v>
      </c>
      <c r="F254" s="298">
        <v>0</v>
      </c>
      <c r="G254" s="298">
        <v>0</v>
      </c>
    </row>
    <row r="255" spans="3:7" ht="12.75" customHeight="1">
      <c r="C255" s="47"/>
      <c r="D255" s="46" t="str">
        <f>$D$13</f>
        <v>Jahr 2017</v>
      </c>
      <c r="E255" s="169">
        <v>0</v>
      </c>
      <c r="F255" s="298">
        <v>0</v>
      </c>
      <c r="G255" s="298">
        <v>0</v>
      </c>
    </row>
    <row r="256" spans="2:7" ht="12.75" customHeight="1">
      <c r="B256" s="63" t="s">
        <v>512</v>
      </c>
      <c r="C256" s="62" t="s">
        <v>513</v>
      </c>
      <c r="D256" s="39" t="str">
        <f>$D$12</f>
        <v>Jahr 2018</v>
      </c>
      <c r="E256" s="165">
        <v>0</v>
      </c>
      <c r="F256" s="298">
        <v>0</v>
      </c>
      <c r="G256" s="298">
        <v>0</v>
      </c>
    </row>
    <row r="257" spans="3:7" ht="12.75" customHeight="1">
      <c r="C257" s="47"/>
      <c r="D257" s="46" t="str">
        <f>$D$13</f>
        <v>Jahr 2017</v>
      </c>
      <c r="E257" s="169">
        <v>0</v>
      </c>
      <c r="F257" s="298">
        <v>0</v>
      </c>
      <c r="G257" s="298">
        <v>0</v>
      </c>
    </row>
    <row r="258" spans="2:7" ht="12.75" customHeight="1">
      <c r="B258" s="63" t="s">
        <v>514</v>
      </c>
      <c r="C258" s="62" t="s">
        <v>515</v>
      </c>
      <c r="D258" s="39" t="str">
        <f>$D$12</f>
        <v>Jahr 2018</v>
      </c>
      <c r="E258" s="165">
        <v>0</v>
      </c>
      <c r="F258" s="298">
        <v>0</v>
      </c>
      <c r="G258" s="298">
        <v>0</v>
      </c>
    </row>
    <row r="259" spans="3:7" ht="12.75" customHeight="1">
      <c r="C259" s="47"/>
      <c r="D259" s="46" t="str">
        <f>$D$13</f>
        <v>Jahr 2017</v>
      </c>
      <c r="E259" s="169">
        <v>0</v>
      </c>
      <c r="F259" s="298">
        <v>0</v>
      </c>
      <c r="G259" s="298">
        <v>0</v>
      </c>
    </row>
    <row r="260" spans="2:7" ht="12.75" customHeight="1">
      <c r="B260" s="63" t="s">
        <v>516</v>
      </c>
      <c r="C260" s="62" t="s">
        <v>517</v>
      </c>
      <c r="D260" s="39" t="str">
        <f>$D$12</f>
        <v>Jahr 2018</v>
      </c>
      <c r="E260" s="165">
        <v>0</v>
      </c>
      <c r="F260" s="298">
        <v>0</v>
      </c>
      <c r="G260" s="298">
        <v>0</v>
      </c>
    </row>
    <row r="261" spans="3:7" ht="12.75" customHeight="1">
      <c r="C261" s="47"/>
      <c r="D261" s="46" t="str">
        <f>$D$13</f>
        <v>Jahr 2017</v>
      </c>
      <c r="E261" s="169">
        <v>0</v>
      </c>
      <c r="F261" s="298">
        <v>0</v>
      </c>
      <c r="G261" s="298">
        <v>0</v>
      </c>
    </row>
    <row r="262" spans="2:7" ht="12.75" customHeight="1">
      <c r="B262" s="63" t="s">
        <v>518</v>
      </c>
      <c r="C262" s="62" t="s">
        <v>519</v>
      </c>
      <c r="D262" s="39" t="str">
        <f>$D$12</f>
        <v>Jahr 2018</v>
      </c>
      <c r="E262" s="165">
        <v>0</v>
      </c>
      <c r="F262" s="298">
        <v>0</v>
      </c>
      <c r="G262" s="298">
        <v>0</v>
      </c>
    </row>
    <row r="263" spans="3:7" ht="12.75" customHeight="1">
      <c r="C263" s="47"/>
      <c r="D263" s="46" t="str">
        <f>$D$13</f>
        <v>Jahr 2017</v>
      </c>
      <c r="E263" s="169">
        <v>0</v>
      </c>
      <c r="F263" s="298">
        <v>0</v>
      </c>
      <c r="G263" s="298">
        <v>0</v>
      </c>
    </row>
    <row r="264" spans="2:7" ht="12.75" customHeight="1">
      <c r="B264" s="63" t="s">
        <v>520</v>
      </c>
      <c r="C264" s="62" t="s">
        <v>521</v>
      </c>
      <c r="D264" s="39" t="str">
        <f>$D$12</f>
        <v>Jahr 2018</v>
      </c>
      <c r="E264" s="165">
        <v>0</v>
      </c>
      <c r="F264" s="298">
        <v>0</v>
      </c>
      <c r="G264" s="298">
        <v>0</v>
      </c>
    </row>
    <row r="265" spans="3:7" ht="12.75" customHeight="1">
      <c r="C265" s="47"/>
      <c r="D265" s="46" t="str">
        <f>$D$13</f>
        <v>Jahr 2017</v>
      </c>
      <c r="E265" s="169">
        <v>0</v>
      </c>
      <c r="F265" s="298">
        <v>0</v>
      </c>
      <c r="G265" s="298">
        <v>0</v>
      </c>
    </row>
    <row r="266" spans="2:7" ht="12.75" customHeight="1">
      <c r="B266" s="63" t="s">
        <v>522</v>
      </c>
      <c r="C266" s="62" t="s">
        <v>523</v>
      </c>
      <c r="D266" s="39" t="str">
        <f>$D$12</f>
        <v>Jahr 2018</v>
      </c>
      <c r="E266" s="165">
        <v>0</v>
      </c>
      <c r="F266" s="298">
        <v>0</v>
      </c>
      <c r="G266" s="298">
        <v>0</v>
      </c>
    </row>
    <row r="267" spans="3:7" ht="12.75" customHeight="1">
      <c r="C267" s="47"/>
      <c r="D267" s="46" t="str">
        <f>$D$13</f>
        <v>Jahr 2017</v>
      </c>
      <c r="E267" s="169">
        <v>0</v>
      </c>
      <c r="F267" s="298">
        <v>0</v>
      </c>
      <c r="G267" s="298">
        <v>0</v>
      </c>
    </row>
    <row r="268" spans="2:7" ht="12.75" customHeight="1">
      <c r="B268" s="63" t="s">
        <v>524</v>
      </c>
      <c r="C268" s="62" t="s">
        <v>525</v>
      </c>
      <c r="D268" s="39" t="str">
        <f>$D$12</f>
        <v>Jahr 2018</v>
      </c>
      <c r="E268" s="165">
        <v>0</v>
      </c>
      <c r="F268" s="298">
        <v>0</v>
      </c>
      <c r="G268" s="298">
        <v>0</v>
      </c>
    </row>
    <row r="269" spans="3:7" ht="12.75" customHeight="1">
      <c r="C269" s="47"/>
      <c r="D269" s="46" t="str">
        <f>$D$13</f>
        <v>Jahr 2017</v>
      </c>
      <c r="E269" s="169">
        <v>0</v>
      </c>
      <c r="F269" s="298">
        <v>0</v>
      </c>
      <c r="G269" s="298">
        <v>0</v>
      </c>
    </row>
    <row r="270" spans="2:7" ht="12.75" customHeight="1">
      <c r="B270" s="63" t="s">
        <v>526</v>
      </c>
      <c r="C270" s="62" t="s">
        <v>527</v>
      </c>
      <c r="D270" s="39" t="str">
        <f>$D$12</f>
        <v>Jahr 2018</v>
      </c>
      <c r="E270" s="165">
        <v>0</v>
      </c>
      <c r="F270" s="298">
        <v>0</v>
      </c>
      <c r="G270" s="298">
        <v>0</v>
      </c>
    </row>
    <row r="271" spans="3:7" ht="12.75" customHeight="1">
      <c r="C271" s="47"/>
      <c r="D271" s="46" t="str">
        <f>$D$13</f>
        <v>Jahr 2017</v>
      </c>
      <c r="E271" s="169">
        <v>0</v>
      </c>
      <c r="F271" s="298">
        <v>0</v>
      </c>
      <c r="G271" s="298">
        <v>0</v>
      </c>
    </row>
    <row r="272" spans="2:7" ht="12.75" customHeight="1">
      <c r="B272" s="63" t="s">
        <v>528</v>
      </c>
      <c r="C272" s="62" t="s">
        <v>529</v>
      </c>
      <c r="D272" s="39" t="str">
        <f>$D$12</f>
        <v>Jahr 2018</v>
      </c>
      <c r="E272" s="165">
        <v>0</v>
      </c>
      <c r="F272" s="298">
        <v>0</v>
      </c>
      <c r="G272" s="298">
        <v>0</v>
      </c>
    </row>
    <row r="273" spans="3:7" ht="12.75" customHeight="1">
      <c r="C273" s="47"/>
      <c r="D273" s="46" t="str">
        <f>$D$13</f>
        <v>Jahr 2017</v>
      </c>
      <c r="E273" s="169">
        <v>0</v>
      </c>
      <c r="F273" s="298">
        <v>0</v>
      </c>
      <c r="G273" s="298">
        <v>0</v>
      </c>
    </row>
    <row r="274" spans="2:7" ht="12.75" customHeight="1">
      <c r="B274" s="63" t="s">
        <v>530</v>
      </c>
      <c r="C274" s="62" t="s">
        <v>531</v>
      </c>
      <c r="D274" s="39" t="str">
        <f>$D$12</f>
        <v>Jahr 2018</v>
      </c>
      <c r="E274" s="165">
        <v>0</v>
      </c>
      <c r="F274" s="298">
        <v>0</v>
      </c>
      <c r="G274" s="298">
        <v>0</v>
      </c>
    </row>
    <row r="275" spans="3:7" ht="12.75" customHeight="1">
      <c r="C275" s="47"/>
      <c r="D275" s="46" t="str">
        <f>$D$13</f>
        <v>Jahr 2017</v>
      </c>
      <c r="E275" s="169">
        <v>0</v>
      </c>
      <c r="F275" s="298">
        <v>0</v>
      </c>
      <c r="G275" s="298">
        <v>0</v>
      </c>
    </row>
    <row r="276" spans="2:7" ht="12.75" customHeight="1">
      <c r="B276" s="63" t="s">
        <v>532</v>
      </c>
      <c r="C276" s="62" t="s">
        <v>533</v>
      </c>
      <c r="D276" s="39" t="str">
        <f>$D$12</f>
        <v>Jahr 2018</v>
      </c>
      <c r="E276" s="165">
        <v>0</v>
      </c>
      <c r="F276" s="298">
        <v>0</v>
      </c>
      <c r="G276" s="298">
        <v>0</v>
      </c>
    </row>
    <row r="277" spans="3:7" ht="12.75" customHeight="1">
      <c r="C277" s="47"/>
      <c r="D277" s="46" t="str">
        <f>$D$13</f>
        <v>Jahr 2017</v>
      </c>
      <c r="E277" s="169">
        <v>0</v>
      </c>
      <c r="F277" s="298">
        <v>0</v>
      </c>
      <c r="G277" s="298">
        <v>0</v>
      </c>
    </row>
    <row r="278" spans="2:7" ht="12.75" customHeight="1">
      <c r="B278" s="63" t="s">
        <v>534</v>
      </c>
      <c r="C278" s="62" t="s">
        <v>535</v>
      </c>
      <c r="D278" s="39" t="str">
        <f>$D$12</f>
        <v>Jahr 2018</v>
      </c>
      <c r="E278" s="165">
        <v>0</v>
      </c>
      <c r="F278" s="298">
        <v>0</v>
      </c>
      <c r="G278" s="298">
        <v>0</v>
      </c>
    </row>
    <row r="279" spans="3:7" ht="12.75" customHeight="1">
      <c r="C279" s="47"/>
      <c r="D279" s="46" t="str">
        <f>$D$13</f>
        <v>Jahr 2017</v>
      </c>
      <c r="E279" s="169">
        <v>0</v>
      </c>
      <c r="F279" s="298">
        <v>0</v>
      </c>
      <c r="G279" s="298">
        <v>0</v>
      </c>
    </row>
    <row r="280" spans="2:7" ht="12.75" customHeight="1">
      <c r="B280" s="63" t="s">
        <v>536</v>
      </c>
      <c r="C280" s="62" t="s">
        <v>537</v>
      </c>
      <c r="D280" s="39" t="str">
        <f>$D$12</f>
        <v>Jahr 2018</v>
      </c>
      <c r="E280" s="165">
        <v>0</v>
      </c>
      <c r="F280" s="298">
        <v>0</v>
      </c>
      <c r="G280" s="298">
        <v>0</v>
      </c>
    </row>
    <row r="281" spans="3:7" ht="12.75" customHeight="1">
      <c r="C281" s="47"/>
      <c r="D281" s="46" t="str">
        <f>$D$13</f>
        <v>Jahr 2017</v>
      </c>
      <c r="E281" s="169">
        <v>0</v>
      </c>
      <c r="F281" s="298">
        <v>0</v>
      </c>
      <c r="G281" s="298">
        <v>0</v>
      </c>
    </row>
    <row r="282" spans="2:7" ht="12.75" customHeight="1">
      <c r="B282" s="63" t="s">
        <v>88</v>
      </c>
      <c r="C282" s="62" t="s">
        <v>36</v>
      </c>
      <c r="D282" s="39" t="str">
        <f>$D$12</f>
        <v>Jahr 2018</v>
      </c>
      <c r="E282" s="165">
        <v>0</v>
      </c>
      <c r="F282" s="298">
        <v>0</v>
      </c>
      <c r="G282" s="298">
        <v>0</v>
      </c>
    </row>
    <row r="283" spans="3:7" ht="12.75" customHeight="1">
      <c r="C283" s="47"/>
      <c r="D283" s="46" t="str">
        <f>$D$13</f>
        <v>Jahr 2017</v>
      </c>
      <c r="E283" s="169">
        <v>0</v>
      </c>
      <c r="F283" s="298">
        <v>0</v>
      </c>
      <c r="G283" s="298">
        <v>0</v>
      </c>
    </row>
    <row r="284" spans="2:7" ht="12.75" customHeight="1">
      <c r="B284" s="63" t="s">
        <v>538</v>
      </c>
      <c r="C284" s="62" t="s">
        <v>539</v>
      </c>
      <c r="D284" s="39" t="str">
        <f>$D$12</f>
        <v>Jahr 2018</v>
      </c>
      <c r="E284" s="165">
        <v>0</v>
      </c>
      <c r="F284" s="298">
        <v>0</v>
      </c>
      <c r="G284" s="298">
        <v>0</v>
      </c>
    </row>
    <row r="285" spans="3:7" ht="12.75" customHeight="1">
      <c r="C285" s="47"/>
      <c r="D285" s="46" t="str">
        <f>$D$13</f>
        <v>Jahr 2017</v>
      </c>
      <c r="E285" s="169">
        <v>0</v>
      </c>
      <c r="F285" s="298">
        <v>0</v>
      </c>
      <c r="G285" s="298">
        <v>0</v>
      </c>
    </row>
    <row r="286" spans="2:7" ht="12.75" customHeight="1">
      <c r="B286" s="63" t="s">
        <v>540</v>
      </c>
      <c r="C286" s="62" t="s">
        <v>541</v>
      </c>
      <c r="D286" s="39" t="str">
        <f>$D$12</f>
        <v>Jahr 2018</v>
      </c>
      <c r="E286" s="165">
        <v>0</v>
      </c>
      <c r="F286" s="298">
        <v>0</v>
      </c>
      <c r="G286" s="298">
        <v>0</v>
      </c>
    </row>
    <row r="287" spans="3:7" ht="12.75" customHeight="1">
      <c r="C287" s="47"/>
      <c r="D287" s="46" t="str">
        <f>$D$13</f>
        <v>Jahr 2017</v>
      </c>
      <c r="E287" s="169">
        <v>0</v>
      </c>
      <c r="F287" s="298">
        <v>0</v>
      </c>
      <c r="G287" s="298">
        <v>0</v>
      </c>
    </row>
    <row r="288" spans="2:7" ht="12.75" customHeight="1">
      <c r="B288" s="63" t="s">
        <v>89</v>
      </c>
      <c r="C288" s="62" t="s">
        <v>50</v>
      </c>
      <c r="D288" s="39" t="str">
        <f>$D$12</f>
        <v>Jahr 2018</v>
      </c>
      <c r="E288" s="165">
        <v>0</v>
      </c>
      <c r="F288" s="298">
        <v>0</v>
      </c>
      <c r="G288" s="298">
        <v>0</v>
      </c>
    </row>
    <row r="289" spans="3:7" ht="12.75" customHeight="1">
      <c r="C289" s="47"/>
      <c r="D289" s="46" t="str">
        <f>$D$13</f>
        <v>Jahr 2017</v>
      </c>
      <c r="E289" s="169">
        <v>0</v>
      </c>
      <c r="F289" s="298">
        <v>0</v>
      </c>
      <c r="G289" s="298">
        <v>0</v>
      </c>
    </row>
    <row r="290" spans="2:7" ht="12.75" customHeight="1">
      <c r="B290" s="63" t="s">
        <v>542</v>
      </c>
      <c r="C290" s="62" t="s">
        <v>543</v>
      </c>
      <c r="D290" s="39" t="str">
        <f>$D$12</f>
        <v>Jahr 2018</v>
      </c>
      <c r="E290" s="165">
        <v>0</v>
      </c>
      <c r="F290" s="298">
        <v>0</v>
      </c>
      <c r="G290" s="298">
        <v>0</v>
      </c>
    </row>
    <row r="291" spans="3:7" ht="12.75" customHeight="1">
      <c r="C291" s="47"/>
      <c r="D291" s="46" t="str">
        <f>$D$13</f>
        <v>Jahr 2017</v>
      </c>
      <c r="E291" s="169">
        <v>0</v>
      </c>
      <c r="F291" s="298">
        <v>0</v>
      </c>
      <c r="G291" s="298">
        <v>0</v>
      </c>
    </row>
    <row r="292" spans="2:7" ht="12.75" customHeight="1">
      <c r="B292" s="63" t="s">
        <v>105</v>
      </c>
      <c r="C292" s="62" t="s">
        <v>37</v>
      </c>
      <c r="D292" s="39" t="str">
        <f>$D$12</f>
        <v>Jahr 2018</v>
      </c>
      <c r="E292" s="165">
        <v>0</v>
      </c>
      <c r="F292" s="298">
        <v>0</v>
      </c>
      <c r="G292" s="298">
        <v>0</v>
      </c>
    </row>
    <row r="293" spans="3:7" ht="12.75" customHeight="1">
      <c r="C293" s="47"/>
      <c r="D293" s="46" t="str">
        <f>$D$13</f>
        <v>Jahr 2017</v>
      </c>
      <c r="E293" s="169">
        <v>0</v>
      </c>
      <c r="F293" s="298">
        <v>0</v>
      </c>
      <c r="G293" s="298">
        <v>0</v>
      </c>
    </row>
    <row r="294" spans="2:7" ht="12.75" customHeight="1">
      <c r="B294" s="63" t="s">
        <v>544</v>
      </c>
      <c r="C294" s="62" t="s">
        <v>545</v>
      </c>
      <c r="D294" s="39" t="str">
        <f>$D$12</f>
        <v>Jahr 2018</v>
      </c>
      <c r="E294" s="165">
        <v>0</v>
      </c>
      <c r="F294" s="298">
        <v>0</v>
      </c>
      <c r="G294" s="298">
        <v>0</v>
      </c>
    </row>
    <row r="295" spans="3:7" ht="12.75" customHeight="1">
      <c r="C295" s="47"/>
      <c r="D295" s="46" t="str">
        <f>$D$13</f>
        <v>Jahr 2017</v>
      </c>
      <c r="E295" s="169">
        <v>0</v>
      </c>
      <c r="F295" s="298">
        <v>0</v>
      </c>
      <c r="G295" s="298">
        <v>0</v>
      </c>
    </row>
    <row r="296" spans="2:7" ht="12.75" customHeight="1">
      <c r="B296" s="63" t="s">
        <v>546</v>
      </c>
      <c r="C296" s="62" t="s">
        <v>547</v>
      </c>
      <c r="D296" s="39" t="str">
        <f>$D$12</f>
        <v>Jahr 2018</v>
      </c>
      <c r="E296" s="165">
        <v>0</v>
      </c>
      <c r="F296" s="298">
        <v>0</v>
      </c>
      <c r="G296" s="298">
        <v>0</v>
      </c>
    </row>
    <row r="297" spans="3:7" ht="12.75" customHeight="1">
      <c r="C297" s="47"/>
      <c r="D297" s="46" t="str">
        <f>$D$13</f>
        <v>Jahr 2017</v>
      </c>
      <c r="E297" s="169">
        <v>0</v>
      </c>
      <c r="F297" s="298">
        <v>0</v>
      </c>
      <c r="G297" s="298">
        <v>0</v>
      </c>
    </row>
    <row r="298" spans="2:7" ht="12.75" customHeight="1">
      <c r="B298" s="63" t="s">
        <v>548</v>
      </c>
      <c r="C298" s="62" t="s">
        <v>549</v>
      </c>
      <c r="D298" s="39" t="str">
        <f>$D$12</f>
        <v>Jahr 2018</v>
      </c>
      <c r="E298" s="165">
        <v>0</v>
      </c>
      <c r="F298" s="298">
        <v>0</v>
      </c>
      <c r="G298" s="298">
        <v>0</v>
      </c>
    </row>
    <row r="299" spans="3:7" ht="12.75" customHeight="1">
      <c r="C299" s="47"/>
      <c r="D299" s="46" t="str">
        <f>$D$13</f>
        <v>Jahr 2017</v>
      </c>
      <c r="E299" s="169">
        <v>0</v>
      </c>
      <c r="F299" s="298">
        <v>0</v>
      </c>
      <c r="G299" s="298">
        <v>0</v>
      </c>
    </row>
    <row r="300" spans="2:7" ht="12.75" customHeight="1">
      <c r="B300" s="63" t="s">
        <v>550</v>
      </c>
      <c r="C300" s="62" t="s">
        <v>551</v>
      </c>
      <c r="D300" s="39" t="str">
        <f>$D$12</f>
        <v>Jahr 2018</v>
      </c>
      <c r="E300" s="165">
        <v>0</v>
      </c>
      <c r="F300" s="298">
        <v>0</v>
      </c>
      <c r="G300" s="298">
        <v>0</v>
      </c>
    </row>
    <row r="301" spans="3:7" ht="12.75" customHeight="1">
      <c r="C301" s="47"/>
      <c r="D301" s="46" t="str">
        <f>$D$13</f>
        <v>Jahr 2017</v>
      </c>
      <c r="E301" s="169">
        <v>0</v>
      </c>
      <c r="F301" s="298">
        <v>0</v>
      </c>
      <c r="G301" s="298">
        <v>0</v>
      </c>
    </row>
    <row r="302" spans="2:7" ht="12.75" customHeight="1">
      <c r="B302" s="63" t="s">
        <v>552</v>
      </c>
      <c r="C302" s="62" t="s">
        <v>553</v>
      </c>
      <c r="D302" s="39" t="str">
        <f>$D$12</f>
        <v>Jahr 2018</v>
      </c>
      <c r="E302" s="165">
        <v>0</v>
      </c>
      <c r="F302" s="298">
        <v>0</v>
      </c>
      <c r="G302" s="298">
        <v>0</v>
      </c>
    </row>
    <row r="303" spans="3:7" ht="12.75" customHeight="1">
      <c r="C303" s="47"/>
      <c r="D303" s="46" t="str">
        <f>$D$13</f>
        <v>Jahr 2017</v>
      </c>
      <c r="E303" s="169">
        <v>0</v>
      </c>
      <c r="F303" s="298">
        <v>0</v>
      </c>
      <c r="G303" s="298">
        <v>0</v>
      </c>
    </row>
    <row r="304" spans="2:7" ht="12.75" customHeight="1">
      <c r="B304" s="63" t="s">
        <v>554</v>
      </c>
      <c r="C304" s="62" t="s">
        <v>555</v>
      </c>
      <c r="D304" s="39" t="str">
        <f>$D$12</f>
        <v>Jahr 2018</v>
      </c>
      <c r="E304" s="165">
        <v>0</v>
      </c>
      <c r="F304" s="298">
        <v>0</v>
      </c>
      <c r="G304" s="298">
        <v>0</v>
      </c>
    </row>
    <row r="305" spans="3:7" ht="12.75" customHeight="1">
      <c r="C305" s="47"/>
      <c r="D305" s="46" t="str">
        <f>$D$13</f>
        <v>Jahr 2017</v>
      </c>
      <c r="E305" s="169">
        <v>0</v>
      </c>
      <c r="F305" s="298">
        <v>0</v>
      </c>
      <c r="G305" s="298">
        <v>0</v>
      </c>
    </row>
    <row r="306" spans="2:7" ht="12.75" customHeight="1">
      <c r="B306" s="63" t="s">
        <v>556</v>
      </c>
      <c r="C306" s="62" t="s">
        <v>557</v>
      </c>
      <c r="D306" s="39" t="str">
        <f>$D$12</f>
        <v>Jahr 2018</v>
      </c>
      <c r="E306" s="165">
        <v>0</v>
      </c>
      <c r="F306" s="298">
        <v>0</v>
      </c>
      <c r="G306" s="298">
        <v>0</v>
      </c>
    </row>
    <row r="307" spans="3:7" ht="12.75" customHeight="1">
      <c r="C307" s="47"/>
      <c r="D307" s="46" t="str">
        <f>$D$13</f>
        <v>Jahr 2017</v>
      </c>
      <c r="E307" s="169">
        <v>0</v>
      </c>
      <c r="F307" s="298">
        <v>0</v>
      </c>
      <c r="G307" s="298">
        <v>0</v>
      </c>
    </row>
    <row r="308" spans="2:7" ht="12.75" customHeight="1">
      <c r="B308" s="63" t="s">
        <v>558</v>
      </c>
      <c r="C308" s="62" t="s">
        <v>559</v>
      </c>
      <c r="D308" s="39" t="str">
        <f>$D$12</f>
        <v>Jahr 2018</v>
      </c>
      <c r="E308" s="165">
        <v>0</v>
      </c>
      <c r="F308" s="298">
        <v>0</v>
      </c>
      <c r="G308" s="298">
        <v>0</v>
      </c>
    </row>
    <row r="309" spans="3:7" ht="12.75" customHeight="1">
      <c r="C309" s="47"/>
      <c r="D309" s="46" t="str">
        <f>$D$13</f>
        <v>Jahr 2017</v>
      </c>
      <c r="E309" s="169">
        <v>0</v>
      </c>
      <c r="F309" s="298">
        <v>0</v>
      </c>
      <c r="G309" s="298">
        <v>0</v>
      </c>
    </row>
    <row r="310" spans="2:7" ht="12.75" customHeight="1">
      <c r="B310" s="63" t="s">
        <v>560</v>
      </c>
      <c r="C310" s="62" t="s">
        <v>561</v>
      </c>
      <c r="D310" s="39" t="str">
        <f>$D$12</f>
        <v>Jahr 2018</v>
      </c>
      <c r="E310" s="165">
        <v>0</v>
      </c>
      <c r="F310" s="298">
        <v>0</v>
      </c>
      <c r="G310" s="298">
        <v>0</v>
      </c>
    </row>
    <row r="311" spans="3:7" ht="12.75" customHeight="1">
      <c r="C311" s="47"/>
      <c r="D311" s="46" t="str">
        <f>$D$13</f>
        <v>Jahr 2017</v>
      </c>
      <c r="E311" s="169">
        <v>0</v>
      </c>
      <c r="F311" s="298">
        <v>0</v>
      </c>
      <c r="G311" s="298">
        <v>0</v>
      </c>
    </row>
    <row r="312" spans="2:7" ht="12.75" customHeight="1">
      <c r="B312" s="63" t="s">
        <v>106</v>
      </c>
      <c r="C312" s="62" t="s">
        <v>38</v>
      </c>
      <c r="D312" s="39" t="str">
        <f>$D$12</f>
        <v>Jahr 2018</v>
      </c>
      <c r="E312" s="165">
        <v>0</v>
      </c>
      <c r="F312" s="298">
        <v>0</v>
      </c>
      <c r="G312" s="298">
        <v>0</v>
      </c>
    </row>
    <row r="313" spans="3:7" ht="12.75" customHeight="1">
      <c r="C313" s="47"/>
      <c r="D313" s="46" t="str">
        <f>$D$13</f>
        <v>Jahr 2017</v>
      </c>
      <c r="E313" s="169">
        <v>0</v>
      </c>
      <c r="F313" s="298">
        <v>0</v>
      </c>
      <c r="G313" s="298">
        <v>0</v>
      </c>
    </row>
    <row r="314" spans="2:7" ht="12.75" customHeight="1">
      <c r="B314" s="63" t="s">
        <v>97</v>
      </c>
      <c r="C314" s="62" t="s">
        <v>39</v>
      </c>
      <c r="D314" s="39" t="str">
        <f>$D$12</f>
        <v>Jahr 2018</v>
      </c>
      <c r="E314" s="165">
        <v>0</v>
      </c>
      <c r="F314" s="298">
        <v>0</v>
      </c>
      <c r="G314" s="298">
        <v>0</v>
      </c>
    </row>
    <row r="315" spans="3:7" ht="12.75" customHeight="1">
      <c r="C315" s="47"/>
      <c r="D315" s="46" t="str">
        <f>$D$13</f>
        <v>Jahr 2017</v>
      </c>
      <c r="E315" s="169">
        <v>0</v>
      </c>
      <c r="F315" s="298">
        <v>0</v>
      </c>
      <c r="G315" s="298">
        <v>0</v>
      </c>
    </row>
    <row r="316" spans="2:7" ht="12.75" customHeight="1">
      <c r="B316" s="63" t="s">
        <v>562</v>
      </c>
      <c r="C316" s="62" t="s">
        <v>563</v>
      </c>
      <c r="D316" s="39" t="str">
        <f>$D$12</f>
        <v>Jahr 2018</v>
      </c>
      <c r="E316" s="165">
        <v>0</v>
      </c>
      <c r="F316" s="298">
        <v>0</v>
      </c>
      <c r="G316" s="298">
        <v>0</v>
      </c>
    </row>
    <row r="317" spans="3:7" ht="12.75" customHeight="1">
      <c r="C317" s="47"/>
      <c r="D317" s="46" t="str">
        <f>$D$13</f>
        <v>Jahr 2017</v>
      </c>
      <c r="E317" s="169">
        <v>0</v>
      </c>
      <c r="F317" s="298">
        <v>0</v>
      </c>
      <c r="G317" s="298">
        <v>0</v>
      </c>
    </row>
    <row r="318" spans="2:7" ht="12.75" customHeight="1">
      <c r="B318" s="63" t="s">
        <v>564</v>
      </c>
      <c r="C318" s="62" t="s">
        <v>565</v>
      </c>
      <c r="D318" s="39" t="str">
        <f>$D$12</f>
        <v>Jahr 2018</v>
      </c>
      <c r="E318" s="165">
        <v>0</v>
      </c>
      <c r="F318" s="298">
        <v>0</v>
      </c>
      <c r="G318" s="298">
        <v>0</v>
      </c>
    </row>
    <row r="319" spans="3:7" ht="12.75" customHeight="1">
      <c r="C319" s="47"/>
      <c r="D319" s="46" t="str">
        <f>$D$13</f>
        <v>Jahr 2017</v>
      </c>
      <c r="E319" s="169">
        <v>0</v>
      </c>
      <c r="F319" s="298">
        <v>0</v>
      </c>
      <c r="G319" s="298">
        <v>0</v>
      </c>
    </row>
    <row r="320" spans="2:7" ht="12.75" customHeight="1">
      <c r="B320" s="63" t="s">
        <v>107</v>
      </c>
      <c r="C320" s="62" t="s">
        <v>40</v>
      </c>
      <c r="D320" s="39" t="str">
        <f>$D$12</f>
        <v>Jahr 2018</v>
      </c>
      <c r="E320" s="165">
        <v>0</v>
      </c>
      <c r="F320" s="298">
        <v>0</v>
      </c>
      <c r="G320" s="298">
        <v>0</v>
      </c>
    </row>
    <row r="321" spans="3:7" ht="12.75" customHeight="1">
      <c r="C321" s="47"/>
      <c r="D321" s="46" t="str">
        <f>$D$13</f>
        <v>Jahr 2017</v>
      </c>
      <c r="E321" s="169">
        <v>0</v>
      </c>
      <c r="F321" s="298">
        <v>0</v>
      </c>
      <c r="G321" s="298">
        <v>0</v>
      </c>
    </row>
    <row r="322" spans="2:7" ht="12.75" customHeight="1">
      <c r="B322" s="63" t="s">
        <v>566</v>
      </c>
      <c r="C322" s="62" t="s">
        <v>567</v>
      </c>
      <c r="D322" s="39" t="str">
        <f>$D$12</f>
        <v>Jahr 2018</v>
      </c>
      <c r="E322" s="165">
        <v>0</v>
      </c>
      <c r="F322" s="298">
        <v>0</v>
      </c>
      <c r="G322" s="298">
        <v>0</v>
      </c>
    </row>
    <row r="323" spans="3:7" ht="12.75" customHeight="1">
      <c r="C323" s="47"/>
      <c r="D323" s="46" t="str">
        <f>$D$13</f>
        <v>Jahr 2017</v>
      </c>
      <c r="E323" s="169">
        <v>0</v>
      </c>
      <c r="F323" s="298">
        <v>0</v>
      </c>
      <c r="G323" s="298">
        <v>0</v>
      </c>
    </row>
    <row r="324" spans="2:7" ht="12.75" customHeight="1">
      <c r="B324" s="63" t="s">
        <v>568</v>
      </c>
      <c r="C324" s="62" t="s">
        <v>569</v>
      </c>
      <c r="D324" s="39" t="str">
        <f>$D$12</f>
        <v>Jahr 2018</v>
      </c>
      <c r="E324" s="165">
        <v>0</v>
      </c>
      <c r="F324" s="298">
        <v>0</v>
      </c>
      <c r="G324" s="298">
        <v>0</v>
      </c>
    </row>
    <row r="325" spans="3:7" ht="12.75" customHeight="1">
      <c r="C325" s="47"/>
      <c r="D325" s="46" t="str">
        <f>$D$13</f>
        <v>Jahr 2017</v>
      </c>
      <c r="E325" s="169">
        <v>0</v>
      </c>
      <c r="F325" s="298">
        <v>0</v>
      </c>
      <c r="G325" s="298">
        <v>0</v>
      </c>
    </row>
    <row r="326" spans="2:7" ht="12.75" customHeight="1">
      <c r="B326" s="63" t="s">
        <v>570</v>
      </c>
      <c r="C326" s="62" t="s">
        <v>571</v>
      </c>
      <c r="D326" s="39" t="str">
        <f>$D$12</f>
        <v>Jahr 2018</v>
      </c>
      <c r="E326" s="165">
        <v>0</v>
      </c>
      <c r="F326" s="298">
        <v>0</v>
      </c>
      <c r="G326" s="298">
        <v>0</v>
      </c>
    </row>
    <row r="327" spans="3:7" ht="12.75" customHeight="1">
      <c r="C327" s="47"/>
      <c r="D327" s="46" t="str">
        <f>$D$13</f>
        <v>Jahr 2017</v>
      </c>
      <c r="E327" s="169">
        <v>0</v>
      </c>
      <c r="F327" s="298">
        <v>0</v>
      </c>
      <c r="G327" s="298">
        <v>0</v>
      </c>
    </row>
    <row r="328" spans="2:7" ht="12.75" customHeight="1">
      <c r="B328" s="63" t="s">
        <v>572</v>
      </c>
      <c r="C328" s="62" t="s">
        <v>573</v>
      </c>
      <c r="D328" s="39" t="str">
        <f>$D$12</f>
        <v>Jahr 2018</v>
      </c>
      <c r="E328" s="165">
        <v>0</v>
      </c>
      <c r="F328" s="298">
        <v>0</v>
      </c>
      <c r="G328" s="298">
        <v>0</v>
      </c>
    </row>
    <row r="329" spans="3:7" ht="12.75" customHeight="1">
      <c r="C329" s="47"/>
      <c r="D329" s="46" t="str">
        <f>$D$13</f>
        <v>Jahr 2017</v>
      </c>
      <c r="E329" s="169">
        <v>0</v>
      </c>
      <c r="F329" s="298">
        <v>0</v>
      </c>
      <c r="G329" s="298">
        <v>0</v>
      </c>
    </row>
    <row r="330" spans="2:7" ht="12.75" customHeight="1">
      <c r="B330" s="63" t="s">
        <v>574</v>
      </c>
      <c r="C330" s="62" t="s">
        <v>575</v>
      </c>
      <c r="D330" s="39" t="str">
        <f>$D$12</f>
        <v>Jahr 2018</v>
      </c>
      <c r="E330" s="165">
        <v>0</v>
      </c>
      <c r="F330" s="298">
        <v>0</v>
      </c>
      <c r="G330" s="298">
        <v>0</v>
      </c>
    </row>
    <row r="331" spans="3:7" ht="12.75" customHeight="1">
      <c r="C331" s="47"/>
      <c r="D331" s="46" t="str">
        <f>$D$13</f>
        <v>Jahr 2017</v>
      </c>
      <c r="E331" s="169">
        <v>0</v>
      </c>
      <c r="F331" s="298">
        <v>0</v>
      </c>
      <c r="G331" s="298">
        <v>0</v>
      </c>
    </row>
    <row r="332" spans="2:7" ht="12.75" customHeight="1">
      <c r="B332" s="63" t="s">
        <v>576</v>
      </c>
      <c r="C332" s="62" t="s">
        <v>577</v>
      </c>
      <c r="D332" s="39" t="str">
        <f>$D$12</f>
        <v>Jahr 2018</v>
      </c>
      <c r="E332" s="165">
        <v>0</v>
      </c>
      <c r="F332" s="298">
        <v>0</v>
      </c>
      <c r="G332" s="298">
        <v>0</v>
      </c>
    </row>
    <row r="333" spans="3:7" ht="12.75" customHeight="1">
      <c r="C333" s="47"/>
      <c r="D333" s="46" t="str">
        <f>$D$13</f>
        <v>Jahr 2017</v>
      </c>
      <c r="E333" s="169">
        <v>0</v>
      </c>
      <c r="F333" s="298">
        <v>0</v>
      </c>
      <c r="G333" s="298">
        <v>0</v>
      </c>
    </row>
    <row r="334" spans="2:7" ht="12.75" customHeight="1">
      <c r="B334" s="63" t="s">
        <v>578</v>
      </c>
      <c r="C334" s="62" t="s">
        <v>579</v>
      </c>
      <c r="D334" s="39" t="str">
        <f>$D$12</f>
        <v>Jahr 2018</v>
      </c>
      <c r="E334" s="165">
        <v>0</v>
      </c>
      <c r="F334" s="298">
        <v>0</v>
      </c>
      <c r="G334" s="298">
        <v>0</v>
      </c>
    </row>
    <row r="335" spans="3:7" ht="12.75" customHeight="1">
      <c r="C335" s="47"/>
      <c r="D335" s="46" t="str">
        <f>$D$13</f>
        <v>Jahr 2017</v>
      </c>
      <c r="E335" s="169">
        <v>0</v>
      </c>
      <c r="F335" s="298">
        <v>0</v>
      </c>
      <c r="G335" s="298">
        <v>0</v>
      </c>
    </row>
    <row r="336" spans="2:7" ht="12.75" customHeight="1">
      <c r="B336" s="63" t="s">
        <v>108</v>
      </c>
      <c r="C336" s="62" t="s">
        <v>41</v>
      </c>
      <c r="D336" s="39" t="str">
        <f>$D$12</f>
        <v>Jahr 2018</v>
      </c>
      <c r="E336" s="165">
        <v>0</v>
      </c>
      <c r="F336" s="298">
        <v>0</v>
      </c>
      <c r="G336" s="298">
        <v>0</v>
      </c>
    </row>
    <row r="337" spans="3:7" ht="12.75" customHeight="1">
      <c r="C337" s="47"/>
      <c r="D337" s="46" t="str">
        <f>$D$13</f>
        <v>Jahr 2017</v>
      </c>
      <c r="E337" s="169">
        <v>0</v>
      </c>
      <c r="F337" s="298">
        <v>0</v>
      </c>
      <c r="G337" s="298">
        <v>0</v>
      </c>
    </row>
    <row r="338" spans="2:7" ht="12.75" customHeight="1">
      <c r="B338" s="63" t="s">
        <v>90</v>
      </c>
      <c r="C338" s="62" t="s">
        <v>51</v>
      </c>
      <c r="D338" s="39" t="str">
        <f>$D$12</f>
        <v>Jahr 2018</v>
      </c>
      <c r="E338" s="165">
        <v>0</v>
      </c>
      <c r="F338" s="298">
        <v>0</v>
      </c>
      <c r="G338" s="298">
        <v>0</v>
      </c>
    </row>
    <row r="339" spans="3:7" ht="12.75" customHeight="1">
      <c r="C339" s="47"/>
      <c r="D339" s="46" t="str">
        <f>$D$13</f>
        <v>Jahr 2017</v>
      </c>
      <c r="E339" s="169">
        <v>0</v>
      </c>
      <c r="F339" s="298">
        <v>0</v>
      </c>
      <c r="G339" s="298">
        <v>0</v>
      </c>
    </row>
    <row r="340" spans="2:7" ht="12.75" customHeight="1">
      <c r="B340" s="63" t="s">
        <v>580</v>
      </c>
      <c r="C340" s="62" t="s">
        <v>581</v>
      </c>
      <c r="D340" s="39" t="str">
        <f>$D$12</f>
        <v>Jahr 2018</v>
      </c>
      <c r="E340" s="165">
        <v>0</v>
      </c>
      <c r="F340" s="298">
        <v>0</v>
      </c>
      <c r="G340" s="298">
        <v>0</v>
      </c>
    </row>
    <row r="341" spans="3:7" ht="12.75" customHeight="1">
      <c r="C341" s="47"/>
      <c r="D341" s="46" t="str">
        <f>$D$13</f>
        <v>Jahr 2017</v>
      </c>
      <c r="E341" s="169">
        <v>0</v>
      </c>
      <c r="F341" s="298">
        <v>0</v>
      </c>
      <c r="G341" s="298">
        <v>0</v>
      </c>
    </row>
    <row r="342" spans="2:7" ht="12.75" customHeight="1">
      <c r="B342" s="63" t="s">
        <v>582</v>
      </c>
      <c r="C342" s="62" t="s">
        <v>583</v>
      </c>
      <c r="D342" s="39" t="str">
        <f>$D$12</f>
        <v>Jahr 2018</v>
      </c>
      <c r="E342" s="165">
        <v>0</v>
      </c>
      <c r="F342" s="298">
        <v>0</v>
      </c>
      <c r="G342" s="298">
        <v>0</v>
      </c>
    </row>
    <row r="343" spans="3:7" ht="12.75" customHeight="1">
      <c r="C343" s="47"/>
      <c r="D343" s="46" t="str">
        <f>$D$13</f>
        <v>Jahr 2017</v>
      </c>
      <c r="E343" s="169">
        <v>0</v>
      </c>
      <c r="F343" s="298">
        <v>0</v>
      </c>
      <c r="G343" s="298">
        <v>0</v>
      </c>
    </row>
    <row r="344" spans="2:7" ht="12.75" customHeight="1">
      <c r="B344" s="63" t="s">
        <v>584</v>
      </c>
      <c r="C344" s="62" t="s">
        <v>585</v>
      </c>
      <c r="D344" s="39" t="str">
        <f>$D$12</f>
        <v>Jahr 2018</v>
      </c>
      <c r="E344" s="165">
        <v>0</v>
      </c>
      <c r="F344" s="298">
        <v>0</v>
      </c>
      <c r="G344" s="298">
        <v>0</v>
      </c>
    </row>
    <row r="345" spans="3:7" ht="12.75" customHeight="1">
      <c r="C345" s="47"/>
      <c r="D345" s="46" t="str">
        <f>$D$13</f>
        <v>Jahr 2017</v>
      </c>
      <c r="E345" s="169">
        <v>0</v>
      </c>
      <c r="F345" s="298">
        <v>0</v>
      </c>
      <c r="G345" s="298">
        <v>0</v>
      </c>
    </row>
    <row r="346" spans="2:7" ht="12.75" customHeight="1">
      <c r="B346" s="63" t="s">
        <v>586</v>
      </c>
      <c r="C346" s="62" t="s">
        <v>587</v>
      </c>
      <c r="D346" s="39" t="str">
        <f>$D$12</f>
        <v>Jahr 2018</v>
      </c>
      <c r="E346" s="165">
        <v>0</v>
      </c>
      <c r="F346" s="298">
        <v>0</v>
      </c>
      <c r="G346" s="298">
        <v>0</v>
      </c>
    </row>
    <row r="347" spans="3:7" ht="12.75" customHeight="1">
      <c r="C347" s="47"/>
      <c r="D347" s="46" t="str">
        <f>$D$13</f>
        <v>Jahr 2017</v>
      </c>
      <c r="E347" s="169">
        <v>0</v>
      </c>
      <c r="F347" s="298">
        <v>0</v>
      </c>
      <c r="G347" s="298">
        <v>0</v>
      </c>
    </row>
    <row r="348" spans="2:7" ht="12.75" customHeight="1">
      <c r="B348" s="63" t="s">
        <v>588</v>
      </c>
      <c r="C348" s="62" t="s">
        <v>589</v>
      </c>
      <c r="D348" s="39" t="str">
        <f>$D$12</f>
        <v>Jahr 2018</v>
      </c>
      <c r="E348" s="165">
        <v>0</v>
      </c>
      <c r="F348" s="298">
        <v>0</v>
      </c>
      <c r="G348" s="298">
        <v>0</v>
      </c>
    </row>
    <row r="349" spans="3:7" ht="12.75" customHeight="1">
      <c r="C349" s="47"/>
      <c r="D349" s="46" t="str">
        <f>$D$13</f>
        <v>Jahr 2017</v>
      </c>
      <c r="E349" s="169">
        <v>0</v>
      </c>
      <c r="F349" s="298">
        <v>0</v>
      </c>
      <c r="G349" s="298">
        <v>0</v>
      </c>
    </row>
    <row r="350" spans="2:7" ht="12.75" customHeight="1">
      <c r="B350" s="63" t="s">
        <v>590</v>
      </c>
      <c r="C350" s="62" t="s">
        <v>591</v>
      </c>
      <c r="D350" s="39" t="str">
        <f>$D$12</f>
        <v>Jahr 2018</v>
      </c>
      <c r="E350" s="165">
        <v>0</v>
      </c>
      <c r="F350" s="298">
        <v>0</v>
      </c>
      <c r="G350" s="298">
        <v>0</v>
      </c>
    </row>
    <row r="351" spans="3:7" ht="12.75" customHeight="1">
      <c r="C351" s="47"/>
      <c r="D351" s="46" t="str">
        <f>$D$13</f>
        <v>Jahr 2017</v>
      </c>
      <c r="E351" s="169">
        <v>0</v>
      </c>
      <c r="F351" s="298">
        <v>0</v>
      </c>
      <c r="G351" s="298">
        <v>0</v>
      </c>
    </row>
    <row r="352" spans="2:7" ht="12.75" customHeight="1">
      <c r="B352" s="63" t="s">
        <v>109</v>
      </c>
      <c r="C352" s="62" t="s">
        <v>42</v>
      </c>
      <c r="D352" s="39" t="str">
        <f>$D$12</f>
        <v>Jahr 2018</v>
      </c>
      <c r="E352" s="165">
        <v>0</v>
      </c>
      <c r="F352" s="298">
        <v>0</v>
      </c>
      <c r="G352" s="298">
        <v>0</v>
      </c>
    </row>
    <row r="353" spans="3:7" ht="12.75" customHeight="1">
      <c r="C353" s="47"/>
      <c r="D353" s="46" t="str">
        <f>$D$13</f>
        <v>Jahr 2017</v>
      </c>
      <c r="E353" s="169">
        <v>0</v>
      </c>
      <c r="F353" s="298">
        <v>0</v>
      </c>
      <c r="G353" s="298">
        <v>0</v>
      </c>
    </row>
    <row r="354" spans="2:7" ht="12.75" customHeight="1">
      <c r="B354" s="63" t="s">
        <v>110</v>
      </c>
      <c r="C354" s="62" t="s">
        <v>43</v>
      </c>
      <c r="D354" s="39" t="str">
        <f>$D$12</f>
        <v>Jahr 2018</v>
      </c>
      <c r="E354" s="165">
        <v>0</v>
      </c>
      <c r="F354" s="298">
        <v>0</v>
      </c>
      <c r="G354" s="298">
        <v>0</v>
      </c>
    </row>
    <row r="355" spans="3:7" ht="12.75" customHeight="1">
      <c r="C355" s="47"/>
      <c r="D355" s="46" t="str">
        <f>$D$13</f>
        <v>Jahr 2017</v>
      </c>
      <c r="E355" s="169">
        <v>0</v>
      </c>
      <c r="F355" s="298">
        <v>0</v>
      </c>
      <c r="G355" s="298">
        <v>0</v>
      </c>
    </row>
    <row r="356" spans="2:7" ht="12.75" customHeight="1">
      <c r="B356" s="63" t="s">
        <v>592</v>
      </c>
      <c r="C356" s="62" t="s">
        <v>593</v>
      </c>
      <c r="D356" s="39" t="str">
        <f>$D$12</f>
        <v>Jahr 2018</v>
      </c>
      <c r="E356" s="165">
        <v>0</v>
      </c>
      <c r="F356" s="298">
        <v>0</v>
      </c>
      <c r="G356" s="298">
        <v>0</v>
      </c>
    </row>
    <row r="357" spans="3:7" ht="12.75" customHeight="1">
      <c r="C357" s="47"/>
      <c r="D357" s="46" t="str">
        <f>$D$13</f>
        <v>Jahr 2017</v>
      </c>
      <c r="E357" s="169">
        <v>0</v>
      </c>
      <c r="F357" s="298">
        <v>0</v>
      </c>
      <c r="G357" s="298">
        <v>0</v>
      </c>
    </row>
    <row r="358" spans="2:7" ht="12.75" customHeight="1">
      <c r="B358" s="63" t="s">
        <v>91</v>
      </c>
      <c r="C358" s="62" t="s">
        <v>44</v>
      </c>
      <c r="D358" s="39" t="str">
        <f>$D$12</f>
        <v>Jahr 2018</v>
      </c>
      <c r="E358" s="165">
        <v>0</v>
      </c>
      <c r="F358" s="298">
        <v>0</v>
      </c>
      <c r="G358" s="298">
        <v>0</v>
      </c>
    </row>
    <row r="359" spans="3:7" ht="12.75" customHeight="1">
      <c r="C359" s="47"/>
      <c r="D359" s="46" t="str">
        <f>$D$13</f>
        <v>Jahr 2017</v>
      </c>
      <c r="E359" s="169">
        <v>0</v>
      </c>
      <c r="F359" s="298">
        <v>0</v>
      </c>
      <c r="G359" s="298">
        <v>0</v>
      </c>
    </row>
    <row r="360" spans="2:7" ht="12.75" customHeight="1">
      <c r="B360" s="63" t="s">
        <v>594</v>
      </c>
      <c r="C360" s="62" t="s">
        <v>595</v>
      </c>
      <c r="D360" s="39" t="str">
        <f>$D$12</f>
        <v>Jahr 2018</v>
      </c>
      <c r="E360" s="165">
        <v>0</v>
      </c>
      <c r="F360" s="298">
        <v>0</v>
      </c>
      <c r="G360" s="298">
        <v>0</v>
      </c>
    </row>
    <row r="361" spans="3:7" ht="12.75" customHeight="1">
      <c r="C361" s="47"/>
      <c r="D361" s="46" t="str">
        <f>$D$13</f>
        <v>Jahr 2017</v>
      </c>
      <c r="E361" s="169">
        <v>0</v>
      </c>
      <c r="F361" s="298">
        <v>0</v>
      </c>
      <c r="G361" s="298">
        <v>0</v>
      </c>
    </row>
    <row r="362" spans="2:7" ht="12.75" customHeight="1">
      <c r="B362" s="63" t="s">
        <v>596</v>
      </c>
      <c r="C362" s="62" t="s">
        <v>597</v>
      </c>
      <c r="D362" s="39" t="str">
        <f>$D$12</f>
        <v>Jahr 2018</v>
      </c>
      <c r="E362" s="165">
        <v>0</v>
      </c>
      <c r="F362" s="298">
        <v>0</v>
      </c>
      <c r="G362" s="298">
        <v>0</v>
      </c>
    </row>
    <row r="363" spans="3:7" ht="12.75" customHeight="1">
      <c r="C363" s="47"/>
      <c r="D363" s="46" t="str">
        <f>$D$13</f>
        <v>Jahr 2017</v>
      </c>
      <c r="E363" s="169">
        <v>0</v>
      </c>
      <c r="F363" s="298">
        <v>0</v>
      </c>
      <c r="G363" s="298">
        <v>0</v>
      </c>
    </row>
    <row r="364" spans="2:7" ht="12.75" customHeight="1">
      <c r="B364" s="63" t="s">
        <v>598</v>
      </c>
      <c r="C364" s="62" t="s">
        <v>599</v>
      </c>
      <c r="D364" s="39" t="str">
        <f>$D$12</f>
        <v>Jahr 2018</v>
      </c>
      <c r="E364" s="165">
        <v>0</v>
      </c>
      <c r="F364" s="298">
        <v>0</v>
      </c>
      <c r="G364" s="298">
        <v>0</v>
      </c>
    </row>
    <row r="365" spans="3:7" ht="12.75" customHeight="1">
      <c r="C365" s="47"/>
      <c r="D365" s="46" t="str">
        <f>$D$13</f>
        <v>Jahr 2017</v>
      </c>
      <c r="E365" s="169">
        <v>0</v>
      </c>
      <c r="F365" s="298">
        <v>0</v>
      </c>
      <c r="G365" s="298">
        <v>0</v>
      </c>
    </row>
    <row r="366" spans="2:7" ht="12.75" customHeight="1">
      <c r="B366" s="63" t="s">
        <v>600</v>
      </c>
      <c r="C366" s="62" t="s">
        <v>601</v>
      </c>
      <c r="D366" s="39" t="str">
        <f>$D$12</f>
        <v>Jahr 2018</v>
      </c>
      <c r="E366" s="165">
        <v>0</v>
      </c>
      <c r="F366" s="298">
        <v>0</v>
      </c>
      <c r="G366" s="298">
        <v>0</v>
      </c>
    </row>
    <row r="367" spans="3:7" ht="12.75" customHeight="1">
      <c r="C367" s="47"/>
      <c r="D367" s="46" t="str">
        <f>$D$13</f>
        <v>Jahr 2017</v>
      </c>
      <c r="E367" s="169">
        <v>0</v>
      </c>
      <c r="F367" s="298">
        <v>0</v>
      </c>
      <c r="G367" s="298">
        <v>0</v>
      </c>
    </row>
    <row r="368" spans="2:7" ht="12.75" customHeight="1">
      <c r="B368" s="63" t="s">
        <v>602</v>
      </c>
      <c r="C368" s="62" t="s">
        <v>603</v>
      </c>
      <c r="D368" s="39" t="str">
        <f>$D$12</f>
        <v>Jahr 2018</v>
      </c>
      <c r="E368" s="165">
        <v>0</v>
      </c>
      <c r="F368" s="298">
        <v>0</v>
      </c>
      <c r="G368" s="298">
        <v>0</v>
      </c>
    </row>
    <row r="369" spans="3:7" ht="12.75" customHeight="1">
      <c r="C369" s="47"/>
      <c r="D369" s="46" t="str">
        <f>$D$13</f>
        <v>Jahr 2017</v>
      </c>
      <c r="E369" s="169">
        <v>0</v>
      </c>
      <c r="F369" s="298">
        <v>0</v>
      </c>
      <c r="G369" s="298">
        <v>0</v>
      </c>
    </row>
    <row r="370" spans="2:7" ht="12.75" customHeight="1">
      <c r="B370" s="63" t="s">
        <v>604</v>
      </c>
      <c r="C370" s="62" t="s">
        <v>605</v>
      </c>
      <c r="D370" s="39" t="str">
        <f>$D$12</f>
        <v>Jahr 2018</v>
      </c>
      <c r="E370" s="165">
        <v>0</v>
      </c>
      <c r="F370" s="298">
        <v>0</v>
      </c>
      <c r="G370" s="298">
        <v>0</v>
      </c>
    </row>
    <row r="371" spans="3:7" ht="12.75" customHeight="1">
      <c r="C371" s="47"/>
      <c r="D371" s="46" t="str">
        <f>$D$13</f>
        <v>Jahr 2017</v>
      </c>
      <c r="E371" s="169">
        <v>0</v>
      </c>
      <c r="F371" s="298">
        <v>0</v>
      </c>
      <c r="G371" s="298">
        <v>0</v>
      </c>
    </row>
    <row r="372" spans="2:7" ht="12.75" customHeight="1">
      <c r="B372" s="63" t="s">
        <v>606</v>
      </c>
      <c r="C372" s="62" t="s">
        <v>607</v>
      </c>
      <c r="D372" s="39" t="str">
        <f>$D$12</f>
        <v>Jahr 2018</v>
      </c>
      <c r="E372" s="165">
        <v>0</v>
      </c>
      <c r="F372" s="298">
        <v>0</v>
      </c>
      <c r="G372" s="298">
        <v>0</v>
      </c>
    </row>
    <row r="373" spans="3:7" ht="12.75" customHeight="1">
      <c r="C373" s="47"/>
      <c r="D373" s="46" t="str">
        <f>$D$13</f>
        <v>Jahr 2017</v>
      </c>
      <c r="E373" s="169">
        <v>0</v>
      </c>
      <c r="F373" s="298">
        <v>0</v>
      </c>
      <c r="G373" s="298">
        <v>0</v>
      </c>
    </row>
    <row r="374" spans="2:7" ht="12.75" customHeight="1">
      <c r="B374" s="63" t="s">
        <v>608</v>
      </c>
      <c r="C374" s="62" t="s">
        <v>609</v>
      </c>
      <c r="D374" s="39" t="str">
        <f>$D$12</f>
        <v>Jahr 2018</v>
      </c>
      <c r="E374" s="165">
        <v>0</v>
      </c>
      <c r="F374" s="298">
        <v>0</v>
      </c>
      <c r="G374" s="298">
        <v>0</v>
      </c>
    </row>
    <row r="375" spans="3:7" ht="12.75" customHeight="1">
      <c r="C375" s="47"/>
      <c r="D375" s="46" t="str">
        <f>$D$13</f>
        <v>Jahr 2017</v>
      </c>
      <c r="E375" s="169">
        <v>0</v>
      </c>
      <c r="F375" s="298">
        <v>0</v>
      </c>
      <c r="G375" s="298">
        <v>0</v>
      </c>
    </row>
    <row r="376" spans="2:7" ht="12.75" customHeight="1">
      <c r="B376" s="63" t="s">
        <v>610</v>
      </c>
      <c r="C376" s="62" t="s">
        <v>611</v>
      </c>
      <c r="D376" s="39" t="str">
        <f>$D$12</f>
        <v>Jahr 2018</v>
      </c>
      <c r="E376" s="165">
        <v>0</v>
      </c>
      <c r="F376" s="298">
        <v>0</v>
      </c>
      <c r="G376" s="298">
        <v>0</v>
      </c>
    </row>
    <row r="377" spans="3:7" ht="12.75" customHeight="1">
      <c r="C377" s="47"/>
      <c r="D377" s="46" t="str">
        <f>$D$13</f>
        <v>Jahr 2017</v>
      </c>
      <c r="E377" s="169">
        <v>0</v>
      </c>
      <c r="F377" s="298">
        <v>0</v>
      </c>
      <c r="G377" s="298">
        <v>0</v>
      </c>
    </row>
    <row r="378" spans="2:7" ht="12.75" customHeight="1">
      <c r="B378" s="63" t="s">
        <v>612</v>
      </c>
      <c r="C378" s="62" t="s">
        <v>613</v>
      </c>
      <c r="D378" s="39" t="str">
        <f>$D$12</f>
        <v>Jahr 2018</v>
      </c>
      <c r="E378" s="165">
        <v>0</v>
      </c>
      <c r="F378" s="298">
        <v>0</v>
      </c>
      <c r="G378" s="298">
        <v>0</v>
      </c>
    </row>
    <row r="379" spans="3:7" ht="12.75" customHeight="1">
      <c r="C379" s="47"/>
      <c r="D379" s="46" t="str">
        <f>$D$13</f>
        <v>Jahr 2017</v>
      </c>
      <c r="E379" s="169">
        <v>0</v>
      </c>
      <c r="F379" s="298">
        <v>0</v>
      </c>
      <c r="G379" s="298">
        <v>0</v>
      </c>
    </row>
    <row r="380" spans="2:7" ht="12.75" customHeight="1">
      <c r="B380" s="63" t="s">
        <v>614</v>
      </c>
      <c r="C380" s="62" t="s">
        <v>615</v>
      </c>
      <c r="D380" s="39" t="str">
        <f>$D$12</f>
        <v>Jahr 2018</v>
      </c>
      <c r="E380" s="165">
        <v>0</v>
      </c>
      <c r="F380" s="298">
        <v>0</v>
      </c>
      <c r="G380" s="298">
        <v>0</v>
      </c>
    </row>
    <row r="381" spans="3:7" ht="12.75" customHeight="1">
      <c r="C381" s="47"/>
      <c r="D381" s="46" t="str">
        <f>$D$13</f>
        <v>Jahr 2017</v>
      </c>
      <c r="E381" s="169">
        <v>0</v>
      </c>
      <c r="F381" s="298">
        <v>0</v>
      </c>
      <c r="G381" s="298">
        <v>0</v>
      </c>
    </row>
    <row r="382" spans="2:7" ht="12.75" customHeight="1">
      <c r="B382" s="63" t="s">
        <v>616</v>
      </c>
      <c r="C382" s="62" t="s">
        <v>617</v>
      </c>
      <c r="D382" s="39" t="str">
        <f>$D$12</f>
        <v>Jahr 2018</v>
      </c>
      <c r="E382" s="165">
        <v>0</v>
      </c>
      <c r="F382" s="298">
        <v>0</v>
      </c>
      <c r="G382" s="298">
        <v>0</v>
      </c>
    </row>
    <row r="383" spans="3:7" ht="12.75" customHeight="1">
      <c r="C383" s="47"/>
      <c r="D383" s="46" t="str">
        <f>$D$13</f>
        <v>Jahr 2017</v>
      </c>
      <c r="E383" s="169">
        <v>0</v>
      </c>
      <c r="F383" s="298">
        <v>0</v>
      </c>
      <c r="G383" s="298">
        <v>0</v>
      </c>
    </row>
    <row r="384" spans="2:7" ht="12.75" customHeight="1">
      <c r="B384" s="63" t="s">
        <v>618</v>
      </c>
      <c r="C384" s="62" t="s">
        <v>619</v>
      </c>
      <c r="D384" s="39" t="str">
        <f>$D$12</f>
        <v>Jahr 2018</v>
      </c>
      <c r="E384" s="165">
        <v>0</v>
      </c>
      <c r="F384" s="298">
        <v>0</v>
      </c>
      <c r="G384" s="298">
        <v>0</v>
      </c>
    </row>
    <row r="385" spans="3:7" ht="12.75" customHeight="1">
      <c r="C385" s="47"/>
      <c r="D385" s="46" t="str">
        <f>$D$13</f>
        <v>Jahr 2017</v>
      </c>
      <c r="E385" s="169">
        <v>0</v>
      </c>
      <c r="F385" s="298">
        <v>0</v>
      </c>
      <c r="G385" s="298">
        <v>0</v>
      </c>
    </row>
    <row r="386" spans="2:7" ht="12.75" customHeight="1">
      <c r="B386" s="63" t="s">
        <v>620</v>
      </c>
      <c r="C386" s="62" t="s">
        <v>621</v>
      </c>
      <c r="D386" s="39" t="str">
        <f>$D$12</f>
        <v>Jahr 2018</v>
      </c>
      <c r="E386" s="165">
        <v>0</v>
      </c>
      <c r="F386" s="298">
        <v>0</v>
      </c>
      <c r="G386" s="298">
        <v>0</v>
      </c>
    </row>
    <row r="387" spans="3:7" ht="12.75" customHeight="1">
      <c r="C387" s="47"/>
      <c r="D387" s="46" t="str">
        <f>$D$13</f>
        <v>Jahr 2017</v>
      </c>
      <c r="E387" s="169">
        <v>0</v>
      </c>
      <c r="F387" s="298">
        <v>0</v>
      </c>
      <c r="G387" s="298">
        <v>0</v>
      </c>
    </row>
    <row r="388" spans="2:7" ht="12.75" customHeight="1">
      <c r="B388" s="63" t="s">
        <v>622</v>
      </c>
      <c r="C388" s="62" t="s">
        <v>623</v>
      </c>
      <c r="D388" s="39" t="str">
        <f>$D$12</f>
        <v>Jahr 2018</v>
      </c>
      <c r="E388" s="165">
        <v>0</v>
      </c>
      <c r="F388" s="298">
        <v>0</v>
      </c>
      <c r="G388" s="298">
        <v>0</v>
      </c>
    </row>
    <row r="389" spans="3:7" ht="12.75" customHeight="1">
      <c r="C389" s="47"/>
      <c r="D389" s="46" t="str">
        <f>$D$13</f>
        <v>Jahr 2017</v>
      </c>
      <c r="E389" s="169">
        <v>0</v>
      </c>
      <c r="F389" s="298">
        <v>0</v>
      </c>
      <c r="G389" s="298">
        <v>0</v>
      </c>
    </row>
    <row r="390" spans="2:7" ht="12.75" customHeight="1">
      <c r="B390" s="63" t="s">
        <v>624</v>
      </c>
      <c r="C390" s="62" t="s">
        <v>625</v>
      </c>
      <c r="D390" s="39" t="str">
        <f>$D$12</f>
        <v>Jahr 2018</v>
      </c>
      <c r="E390" s="165">
        <v>0</v>
      </c>
      <c r="F390" s="298">
        <v>0</v>
      </c>
      <c r="G390" s="298">
        <v>0</v>
      </c>
    </row>
    <row r="391" spans="3:7" ht="12.75" customHeight="1">
      <c r="C391" s="47"/>
      <c r="D391" s="46" t="str">
        <f>$D$13</f>
        <v>Jahr 2017</v>
      </c>
      <c r="E391" s="169">
        <v>0</v>
      </c>
      <c r="F391" s="298">
        <v>0</v>
      </c>
      <c r="G391" s="298">
        <v>0</v>
      </c>
    </row>
    <row r="392" spans="2:7" ht="12.75" customHeight="1">
      <c r="B392" s="63" t="s">
        <v>626</v>
      </c>
      <c r="C392" s="62" t="s">
        <v>627</v>
      </c>
      <c r="D392" s="39" t="str">
        <f>$D$12</f>
        <v>Jahr 2018</v>
      </c>
      <c r="E392" s="165">
        <v>0</v>
      </c>
      <c r="F392" s="298">
        <v>0</v>
      </c>
      <c r="G392" s="298">
        <v>0</v>
      </c>
    </row>
    <row r="393" spans="3:7" ht="12.75" customHeight="1">
      <c r="C393" s="47"/>
      <c r="D393" s="46" t="str">
        <f>$D$13</f>
        <v>Jahr 2017</v>
      </c>
      <c r="E393" s="169">
        <v>0</v>
      </c>
      <c r="F393" s="298">
        <v>0</v>
      </c>
      <c r="G393" s="298">
        <v>0</v>
      </c>
    </row>
    <row r="394" spans="2:7" ht="12.75" customHeight="1">
      <c r="B394" s="63" t="s">
        <v>111</v>
      </c>
      <c r="C394" s="62" t="s">
        <v>45</v>
      </c>
      <c r="D394" s="39" t="str">
        <f>$D$12</f>
        <v>Jahr 2018</v>
      </c>
      <c r="E394" s="165">
        <v>0</v>
      </c>
      <c r="F394" s="298">
        <v>0</v>
      </c>
      <c r="G394" s="298">
        <v>0</v>
      </c>
    </row>
    <row r="395" spans="3:7" ht="12.75" customHeight="1">
      <c r="C395" s="47"/>
      <c r="D395" s="46" t="str">
        <f>$D$13</f>
        <v>Jahr 2017</v>
      </c>
      <c r="E395" s="169">
        <v>0</v>
      </c>
      <c r="F395" s="298">
        <v>0</v>
      </c>
      <c r="G395" s="298">
        <v>0</v>
      </c>
    </row>
    <row r="396" spans="2:7" ht="12.75" customHeight="1">
      <c r="B396" s="63" t="s">
        <v>628</v>
      </c>
      <c r="C396" s="62" t="s">
        <v>629</v>
      </c>
      <c r="D396" s="39" t="str">
        <f>$D$12</f>
        <v>Jahr 2018</v>
      </c>
      <c r="E396" s="165">
        <v>0</v>
      </c>
      <c r="F396" s="298">
        <v>0</v>
      </c>
      <c r="G396" s="298">
        <v>0</v>
      </c>
    </row>
    <row r="397" spans="3:7" ht="12.75" customHeight="1">
      <c r="C397" s="47"/>
      <c r="D397" s="46" t="str">
        <f>$D$13</f>
        <v>Jahr 2017</v>
      </c>
      <c r="E397" s="169">
        <v>0</v>
      </c>
      <c r="F397" s="298">
        <v>0</v>
      </c>
      <c r="G397" s="298">
        <v>0</v>
      </c>
    </row>
    <row r="398" spans="2:7" ht="12.75" customHeight="1">
      <c r="B398" s="63" t="s">
        <v>630</v>
      </c>
      <c r="C398" s="62" t="s">
        <v>631</v>
      </c>
      <c r="D398" s="39" t="str">
        <f>$D$12</f>
        <v>Jahr 2018</v>
      </c>
      <c r="E398" s="165">
        <v>0</v>
      </c>
      <c r="F398" s="298">
        <v>0</v>
      </c>
      <c r="G398" s="298">
        <v>0</v>
      </c>
    </row>
    <row r="399" spans="3:7" ht="12.75" customHeight="1">
      <c r="C399" s="47"/>
      <c r="D399" s="46" t="str">
        <f>$D$13</f>
        <v>Jahr 2017</v>
      </c>
      <c r="E399" s="169">
        <v>0</v>
      </c>
      <c r="F399" s="298">
        <v>0</v>
      </c>
      <c r="G399" s="298">
        <v>0</v>
      </c>
    </row>
    <row r="400" spans="2:7" ht="12.75" customHeight="1">
      <c r="B400" s="63" t="s">
        <v>632</v>
      </c>
      <c r="C400" s="62" t="s">
        <v>633</v>
      </c>
      <c r="D400" s="39" t="str">
        <f>$D$12</f>
        <v>Jahr 2018</v>
      </c>
      <c r="E400" s="165">
        <v>0</v>
      </c>
      <c r="F400" s="298">
        <v>0</v>
      </c>
      <c r="G400" s="298">
        <v>0</v>
      </c>
    </row>
    <row r="401" spans="3:7" ht="12.75" customHeight="1">
      <c r="C401" s="47"/>
      <c r="D401" s="46" t="str">
        <f>$D$13</f>
        <v>Jahr 2017</v>
      </c>
      <c r="E401" s="169">
        <v>0</v>
      </c>
      <c r="F401" s="298">
        <v>0</v>
      </c>
      <c r="G401" s="298">
        <v>0</v>
      </c>
    </row>
    <row r="402" spans="2:7" ht="12.75" customHeight="1">
      <c r="B402" s="63" t="s">
        <v>634</v>
      </c>
      <c r="C402" s="62" t="s">
        <v>635</v>
      </c>
      <c r="D402" s="39" t="str">
        <f>$D$12</f>
        <v>Jahr 2018</v>
      </c>
      <c r="E402" s="165">
        <v>0</v>
      </c>
      <c r="F402" s="298">
        <v>0</v>
      </c>
      <c r="G402" s="298">
        <v>0</v>
      </c>
    </row>
    <row r="403" spans="3:7" ht="12.75" customHeight="1">
      <c r="C403" s="47"/>
      <c r="D403" s="46" t="str">
        <f>$D$13</f>
        <v>Jahr 2017</v>
      </c>
      <c r="E403" s="169">
        <v>0</v>
      </c>
      <c r="F403" s="298">
        <v>0</v>
      </c>
      <c r="G403" s="298">
        <v>0</v>
      </c>
    </row>
    <row r="404" spans="2:7" ht="12.75" customHeight="1">
      <c r="B404" s="63" t="s">
        <v>636</v>
      </c>
      <c r="C404" s="62" t="s">
        <v>637</v>
      </c>
      <c r="D404" s="39" t="str">
        <f>$D$12</f>
        <v>Jahr 2018</v>
      </c>
      <c r="E404" s="165">
        <v>0</v>
      </c>
      <c r="F404" s="298">
        <v>0</v>
      </c>
      <c r="G404" s="298">
        <v>0</v>
      </c>
    </row>
    <row r="405" spans="3:7" ht="12.75" customHeight="1">
      <c r="C405" s="47"/>
      <c r="D405" s="46" t="str">
        <f>$D$13</f>
        <v>Jahr 2017</v>
      </c>
      <c r="E405" s="169">
        <v>0</v>
      </c>
      <c r="F405" s="298">
        <v>0</v>
      </c>
      <c r="G405" s="298">
        <v>0</v>
      </c>
    </row>
    <row r="406" spans="2:7" ht="12.75" customHeight="1">
      <c r="B406" s="63" t="s">
        <v>638</v>
      </c>
      <c r="C406" s="62" t="s">
        <v>639</v>
      </c>
      <c r="D406" s="39" t="str">
        <f>$D$12</f>
        <v>Jahr 2018</v>
      </c>
      <c r="E406" s="165">
        <v>0</v>
      </c>
      <c r="F406" s="298">
        <v>0</v>
      </c>
      <c r="G406" s="298">
        <v>0</v>
      </c>
    </row>
    <row r="407" spans="3:7" ht="12.75" customHeight="1">
      <c r="C407" s="47"/>
      <c r="D407" s="46" t="str">
        <f>$D$13</f>
        <v>Jahr 2017</v>
      </c>
      <c r="E407" s="169">
        <v>0</v>
      </c>
      <c r="F407" s="298">
        <v>0</v>
      </c>
      <c r="G407" s="298">
        <v>0</v>
      </c>
    </row>
    <row r="408" spans="2:7" ht="12.75" customHeight="1">
      <c r="B408" s="63" t="s">
        <v>112</v>
      </c>
      <c r="C408" s="62" t="s">
        <v>46</v>
      </c>
      <c r="D408" s="39" t="str">
        <f>$D$12</f>
        <v>Jahr 2018</v>
      </c>
      <c r="E408" s="165">
        <v>0</v>
      </c>
      <c r="F408" s="298">
        <v>0</v>
      </c>
      <c r="G408" s="298">
        <v>0</v>
      </c>
    </row>
    <row r="409" spans="3:7" ht="12.75" customHeight="1">
      <c r="C409" s="47"/>
      <c r="D409" s="46" t="str">
        <f>$D$13</f>
        <v>Jahr 2017</v>
      </c>
      <c r="E409" s="169">
        <v>0</v>
      </c>
      <c r="F409" s="298">
        <v>0</v>
      </c>
      <c r="G409" s="298">
        <v>0</v>
      </c>
    </row>
    <row r="410" spans="2:7" ht="12.75" customHeight="1">
      <c r="B410" s="63" t="s">
        <v>640</v>
      </c>
      <c r="C410" s="62" t="s">
        <v>641</v>
      </c>
      <c r="D410" s="39" t="str">
        <f>$D$12</f>
        <v>Jahr 2018</v>
      </c>
      <c r="E410" s="165">
        <v>0</v>
      </c>
      <c r="F410" s="298">
        <v>0</v>
      </c>
      <c r="G410" s="298">
        <v>0</v>
      </c>
    </row>
    <row r="411" spans="3:7" ht="12.75" customHeight="1">
      <c r="C411" s="47"/>
      <c r="D411" s="46" t="str">
        <f>$D$13</f>
        <v>Jahr 2017</v>
      </c>
      <c r="E411" s="169">
        <v>0</v>
      </c>
      <c r="F411" s="298">
        <v>0</v>
      </c>
      <c r="G411" s="298">
        <v>0</v>
      </c>
    </row>
    <row r="412" spans="2:7" ht="12.75" customHeight="1">
      <c r="B412" s="63" t="s">
        <v>92</v>
      </c>
      <c r="C412" s="62" t="s">
        <v>71</v>
      </c>
      <c r="D412" s="39" t="str">
        <f>$D$12</f>
        <v>Jahr 2018</v>
      </c>
      <c r="E412" s="165">
        <v>0</v>
      </c>
      <c r="F412" s="298">
        <v>0</v>
      </c>
      <c r="G412" s="298">
        <v>0</v>
      </c>
    </row>
    <row r="413" spans="3:7" ht="12.75" customHeight="1">
      <c r="C413" s="47"/>
      <c r="D413" s="46" t="str">
        <f>$D$13</f>
        <v>Jahr 2017</v>
      </c>
      <c r="E413" s="169">
        <v>0</v>
      </c>
      <c r="F413" s="298">
        <v>0</v>
      </c>
      <c r="G413" s="298">
        <v>0</v>
      </c>
    </row>
    <row r="414" spans="2:7" ht="12.75" customHeight="1">
      <c r="B414" s="63" t="s">
        <v>642</v>
      </c>
      <c r="C414" s="62" t="s">
        <v>643</v>
      </c>
      <c r="D414" s="39" t="str">
        <f>$D$12</f>
        <v>Jahr 2018</v>
      </c>
      <c r="E414" s="165">
        <v>0</v>
      </c>
      <c r="F414" s="298">
        <v>0</v>
      </c>
      <c r="G414" s="298">
        <v>0</v>
      </c>
    </row>
    <row r="415" spans="3:7" ht="12.75" customHeight="1">
      <c r="C415" s="47"/>
      <c r="D415" s="46" t="str">
        <f>$D$13</f>
        <v>Jahr 2017</v>
      </c>
      <c r="E415" s="169">
        <v>0</v>
      </c>
      <c r="F415" s="298">
        <v>0</v>
      </c>
      <c r="G415" s="298">
        <v>0</v>
      </c>
    </row>
    <row r="416" spans="2:7" ht="12.75" customHeight="1">
      <c r="B416" s="63" t="s">
        <v>644</v>
      </c>
      <c r="C416" s="62" t="s">
        <v>645</v>
      </c>
      <c r="D416" s="39" t="str">
        <f>$D$12</f>
        <v>Jahr 2018</v>
      </c>
      <c r="E416" s="165">
        <v>0</v>
      </c>
      <c r="F416" s="298">
        <v>0</v>
      </c>
      <c r="G416" s="298">
        <v>0</v>
      </c>
    </row>
    <row r="417" spans="3:7" ht="12.75" customHeight="1">
      <c r="C417" s="47"/>
      <c r="D417" s="46" t="str">
        <f>$D$13</f>
        <v>Jahr 2017</v>
      </c>
      <c r="E417" s="169">
        <v>0</v>
      </c>
      <c r="F417" s="298">
        <v>0</v>
      </c>
      <c r="G417" s="298">
        <v>0</v>
      </c>
    </row>
    <row r="418" spans="2:7" ht="12.75" customHeight="1">
      <c r="B418" s="63" t="s">
        <v>646</v>
      </c>
      <c r="C418" s="62" t="s">
        <v>647</v>
      </c>
      <c r="D418" s="39" t="str">
        <f>$D$12</f>
        <v>Jahr 2018</v>
      </c>
      <c r="E418" s="165">
        <v>0</v>
      </c>
      <c r="F418" s="298">
        <v>0</v>
      </c>
      <c r="G418" s="298">
        <v>0</v>
      </c>
    </row>
    <row r="419" spans="3:7" ht="12.75" customHeight="1">
      <c r="C419" s="47"/>
      <c r="D419" s="46" t="str">
        <f>$D$13</f>
        <v>Jahr 2017</v>
      </c>
      <c r="E419" s="169">
        <v>0</v>
      </c>
      <c r="F419" s="298">
        <v>0</v>
      </c>
      <c r="G419" s="298">
        <v>0</v>
      </c>
    </row>
    <row r="420" spans="2:7" ht="12.75" customHeight="1">
      <c r="B420" s="63" t="s">
        <v>648</v>
      </c>
      <c r="C420" s="62" t="s">
        <v>649</v>
      </c>
      <c r="D420" s="39" t="str">
        <f>$D$12</f>
        <v>Jahr 2018</v>
      </c>
      <c r="E420" s="165">
        <v>0</v>
      </c>
      <c r="F420" s="298">
        <v>0</v>
      </c>
      <c r="G420" s="298">
        <v>0</v>
      </c>
    </row>
    <row r="421" spans="3:7" ht="12.75" customHeight="1">
      <c r="C421" s="47"/>
      <c r="D421" s="46" t="str">
        <f>$D$13</f>
        <v>Jahr 2017</v>
      </c>
      <c r="E421" s="169">
        <v>0</v>
      </c>
      <c r="F421" s="298">
        <v>0</v>
      </c>
      <c r="G421" s="298">
        <v>0</v>
      </c>
    </row>
    <row r="422" spans="2:7" ht="12.75" customHeight="1">
      <c r="B422" s="63" t="s">
        <v>650</v>
      </c>
      <c r="C422" s="62" t="s">
        <v>651</v>
      </c>
      <c r="D422" s="39" t="str">
        <f>$D$12</f>
        <v>Jahr 2018</v>
      </c>
      <c r="E422" s="165">
        <v>0</v>
      </c>
      <c r="F422" s="298">
        <v>0</v>
      </c>
      <c r="G422" s="298">
        <v>0</v>
      </c>
    </row>
    <row r="423" spans="3:7" ht="12.75" customHeight="1">
      <c r="C423" s="47"/>
      <c r="D423" s="46" t="str">
        <f>$D$13</f>
        <v>Jahr 2017</v>
      </c>
      <c r="E423" s="169">
        <v>0</v>
      </c>
      <c r="F423" s="298">
        <v>0</v>
      </c>
      <c r="G423" s="298">
        <v>0</v>
      </c>
    </row>
    <row r="424" spans="2:7" ht="12.75" customHeight="1">
      <c r="B424" s="63" t="s">
        <v>652</v>
      </c>
      <c r="C424" s="62" t="s">
        <v>653</v>
      </c>
      <c r="D424" s="39" t="str">
        <f>$D$12</f>
        <v>Jahr 2018</v>
      </c>
      <c r="E424" s="165">
        <v>0</v>
      </c>
      <c r="F424" s="298">
        <v>0</v>
      </c>
      <c r="G424" s="298">
        <v>0</v>
      </c>
    </row>
    <row r="425" spans="3:7" ht="12.75" customHeight="1">
      <c r="C425" s="47"/>
      <c r="D425" s="46" t="str">
        <f>$D$13</f>
        <v>Jahr 2017</v>
      </c>
      <c r="E425" s="169">
        <v>0</v>
      </c>
      <c r="F425" s="298">
        <v>0</v>
      </c>
      <c r="G425" s="298">
        <v>0</v>
      </c>
    </row>
    <row r="426" spans="2:7" ht="12.75" customHeight="1">
      <c r="B426" s="63" t="s">
        <v>654</v>
      </c>
      <c r="C426" s="62" t="s">
        <v>655</v>
      </c>
      <c r="D426" s="39" t="str">
        <f>$D$12</f>
        <v>Jahr 2018</v>
      </c>
      <c r="E426" s="165">
        <v>0</v>
      </c>
      <c r="F426" s="298">
        <v>0</v>
      </c>
      <c r="G426" s="298">
        <v>0</v>
      </c>
    </row>
    <row r="427" spans="3:7" ht="12.75" customHeight="1">
      <c r="C427" s="47"/>
      <c r="D427" s="46" t="str">
        <f>$D$13</f>
        <v>Jahr 2017</v>
      </c>
      <c r="E427" s="169">
        <v>0</v>
      </c>
      <c r="F427" s="298">
        <v>0</v>
      </c>
      <c r="G427" s="298">
        <v>0</v>
      </c>
    </row>
    <row r="428" spans="2:7" ht="12.75" customHeight="1">
      <c r="B428" s="63" t="s">
        <v>656</v>
      </c>
      <c r="C428" s="62" t="s">
        <v>657</v>
      </c>
      <c r="D428" s="39" t="str">
        <f>$D$12</f>
        <v>Jahr 2018</v>
      </c>
      <c r="E428" s="165">
        <v>0</v>
      </c>
      <c r="F428" s="298">
        <v>0</v>
      </c>
      <c r="G428" s="298">
        <v>0</v>
      </c>
    </row>
    <row r="429" spans="3:7" ht="12.75" customHeight="1">
      <c r="C429" s="47"/>
      <c r="D429" s="46" t="str">
        <f>$D$13</f>
        <v>Jahr 2017</v>
      </c>
      <c r="E429" s="169">
        <v>0</v>
      </c>
      <c r="F429" s="298">
        <v>0</v>
      </c>
      <c r="G429" s="298">
        <v>0</v>
      </c>
    </row>
    <row r="430" spans="2:7" ht="12.75" customHeight="1">
      <c r="B430" s="63" t="s">
        <v>658</v>
      </c>
      <c r="C430" s="62" t="s">
        <v>659</v>
      </c>
      <c r="D430" s="39" t="str">
        <f>$D$12</f>
        <v>Jahr 2018</v>
      </c>
      <c r="E430" s="165">
        <v>0</v>
      </c>
      <c r="F430" s="298">
        <v>0</v>
      </c>
      <c r="G430" s="298">
        <v>0</v>
      </c>
    </row>
    <row r="431" spans="3:7" ht="12.75" customHeight="1">
      <c r="C431" s="47"/>
      <c r="D431" s="46" t="str">
        <f>$D$13</f>
        <v>Jahr 2017</v>
      </c>
      <c r="E431" s="169">
        <v>0</v>
      </c>
      <c r="F431" s="298">
        <v>0</v>
      </c>
      <c r="G431" s="298">
        <v>0</v>
      </c>
    </row>
    <row r="432" spans="2:7" ht="12.75" customHeight="1">
      <c r="B432" s="63" t="s">
        <v>98</v>
      </c>
      <c r="C432" s="62" t="s">
        <v>47</v>
      </c>
      <c r="D432" s="39" t="str">
        <f>$D$12</f>
        <v>Jahr 2018</v>
      </c>
      <c r="E432" s="165">
        <v>0</v>
      </c>
      <c r="F432" s="298">
        <v>0</v>
      </c>
      <c r="G432" s="298">
        <v>0</v>
      </c>
    </row>
    <row r="433" spans="3:7" ht="12.75" customHeight="1">
      <c r="C433" s="47"/>
      <c r="D433" s="46" t="str">
        <f>$D$13</f>
        <v>Jahr 2017</v>
      </c>
      <c r="E433" s="169">
        <v>0</v>
      </c>
      <c r="F433" s="298">
        <v>0</v>
      </c>
      <c r="G433" s="298">
        <v>0</v>
      </c>
    </row>
    <row r="435" ht="12.75" customHeight="1">
      <c r="C435" s="221">
        <f>IF(INT(AktJahrMonat)&gt;=201606,"","Hinweis: Die Angaben zu den rückständigen Leistungen werden erst ab Q2 2015 erfasst.")</f>
      </c>
    </row>
  </sheetData>
  <sheetProtection/>
  <mergeCells count="4">
    <mergeCell ref="F8:F10"/>
    <mergeCell ref="G8:G10"/>
    <mergeCell ref="C4:G4"/>
    <mergeCell ref="C5:G5"/>
  </mergeCells>
  <printOptions horizontalCentered="1"/>
  <pageMargins left="0.7874015748031497" right="0.7874015748031497" top="0.7874015748031497" bottom="0.8661417322834646" header="0.5118110236220472" footer="0.3937007874015748"/>
  <pageSetup horizontalDpi="600" verticalDpi="600" orientation="portrait" paperSize="9" scale="81" r:id="rId1"/>
  <headerFooter alignWithMargins="0">
    <oddFooter>&amp;L&amp;8 &amp;C&amp;8 &amp;R&amp;8Seite &amp;P</oddFooter>
  </headerFooter>
</worksheet>
</file>

<file path=xl/worksheets/sheet9.xml><?xml version="1.0" encoding="utf-8"?>
<worksheet xmlns="http://schemas.openxmlformats.org/spreadsheetml/2006/main" xmlns:r="http://schemas.openxmlformats.org/officeDocument/2006/relationships">
  <sheetPr codeName="Tabelle8"/>
  <dimension ref="B2:I89"/>
  <sheetViews>
    <sheetView showGridLines="0" showRowColHeaders="0" zoomScalePageLayoutView="0" workbookViewId="0" topLeftCell="A1">
      <selection activeCell="A1" sqref="A1"/>
    </sheetView>
  </sheetViews>
  <sheetFormatPr defaultColWidth="11.421875" defaultRowHeight="12.75"/>
  <cols>
    <col min="1" max="1" width="0.85546875" style="0" customWidth="1"/>
    <col min="2" max="2" width="4.28125" style="0" hidden="1" customWidth="1"/>
    <col min="3" max="3" width="22.7109375" style="0" customWidth="1"/>
    <col min="5" max="6" width="18.7109375" style="0" customWidth="1"/>
    <col min="7" max="7" width="16.00390625" style="0" customWidth="1"/>
    <col min="8" max="8" width="19.57421875" style="0" customWidth="1"/>
    <col min="9" max="9" width="18.28125" style="0" customWidth="1"/>
  </cols>
  <sheetData>
    <row r="1" ht="4.5" customHeight="1"/>
    <row r="2" spans="3:9" ht="12.75">
      <c r="C2" s="230" t="s">
        <v>269</v>
      </c>
      <c r="D2" s="230"/>
      <c r="E2" s="230"/>
      <c r="F2" s="230"/>
      <c r="G2" s="217"/>
      <c r="H2" s="217"/>
      <c r="I2" s="217"/>
    </row>
    <row r="3" spans="3:9" ht="12.75">
      <c r="C3" s="218"/>
      <c r="D3" s="219"/>
      <c r="E3" s="219"/>
      <c r="F3" s="217"/>
      <c r="G3" s="217"/>
      <c r="H3" s="217"/>
      <c r="I3" s="217"/>
    </row>
    <row r="4" spans="3:9" ht="12.75">
      <c r="C4" s="333" t="s">
        <v>270</v>
      </c>
      <c r="D4" s="219"/>
      <c r="E4" s="219"/>
      <c r="F4" s="217"/>
      <c r="G4" s="217"/>
      <c r="H4" s="217"/>
      <c r="I4" s="217"/>
    </row>
    <row r="5" spans="3:9" ht="15" customHeight="1">
      <c r="C5" s="333" t="str">
        <f>UebInstitutQuartal</f>
        <v>1. Quartal 2018</v>
      </c>
      <c r="D5" s="217"/>
      <c r="E5" s="217"/>
      <c r="F5" s="217"/>
      <c r="G5" s="217"/>
      <c r="H5" s="217"/>
      <c r="I5" s="217"/>
    </row>
    <row r="6" spans="3:9" ht="12.75">
      <c r="C6" s="217"/>
      <c r="D6" s="217"/>
      <c r="E6" s="217"/>
      <c r="F6" s="217"/>
      <c r="G6" s="217"/>
      <c r="H6" s="217"/>
      <c r="I6" s="217"/>
    </row>
    <row r="7" spans="3:9" ht="15">
      <c r="C7" s="220"/>
      <c r="D7" s="221"/>
      <c r="E7" s="345" t="s">
        <v>271</v>
      </c>
      <c r="F7" s="346"/>
      <c r="G7" s="346"/>
      <c r="H7" s="346"/>
      <c r="I7" s="347"/>
    </row>
    <row r="8" spans="3:9" ht="12.75">
      <c r="C8" s="221"/>
      <c r="D8" s="221"/>
      <c r="E8" s="222" t="s">
        <v>16</v>
      </c>
      <c r="F8" s="223" t="s">
        <v>24</v>
      </c>
      <c r="G8" s="224"/>
      <c r="H8" s="224"/>
      <c r="I8" s="225"/>
    </row>
    <row r="9" spans="3:9" ht="12.75">
      <c r="C9" s="221"/>
      <c r="D9" s="221"/>
      <c r="E9" s="226"/>
      <c r="F9" s="389" t="s">
        <v>272</v>
      </c>
      <c r="G9" s="392" t="s">
        <v>273</v>
      </c>
      <c r="H9" s="393"/>
      <c r="I9" s="389" t="s">
        <v>274</v>
      </c>
    </row>
    <row r="10" spans="3:9" ht="12.75">
      <c r="C10" s="221"/>
      <c r="D10" s="221"/>
      <c r="E10" s="226"/>
      <c r="F10" s="390"/>
      <c r="G10" s="394" t="s">
        <v>129</v>
      </c>
      <c r="H10" s="229" t="s">
        <v>24</v>
      </c>
      <c r="I10" s="390"/>
    </row>
    <row r="11" spans="3:9" ht="39.75" customHeight="1">
      <c r="C11" s="227"/>
      <c r="D11" s="227"/>
      <c r="E11" s="228"/>
      <c r="F11" s="391"/>
      <c r="G11" s="395"/>
      <c r="H11" s="281" t="s">
        <v>222</v>
      </c>
      <c r="I11" s="391"/>
    </row>
    <row r="12" spans="2:9" ht="12.75">
      <c r="B12" s="232"/>
      <c r="C12" s="231" t="s">
        <v>20</v>
      </c>
      <c r="D12" s="235" t="str">
        <f>AktQuartal</f>
        <v>1. Quartal</v>
      </c>
      <c r="E12" s="198" t="str">
        <f>Einheit_Waehrung</f>
        <v>Mio. €</v>
      </c>
      <c r="F12" s="81" t="str">
        <f>E12</f>
        <v>Mio. €</v>
      </c>
      <c r="G12" s="81" t="str">
        <f>E12</f>
        <v>Mio. €</v>
      </c>
      <c r="H12" s="81" t="str">
        <f>E12</f>
        <v>Mio. €</v>
      </c>
      <c r="I12" s="199" t="str">
        <f>E12</f>
        <v>Mio. €</v>
      </c>
    </row>
    <row r="13" spans="2:9" ht="12.75">
      <c r="B13" s="233" t="s">
        <v>81</v>
      </c>
      <c r="C13" s="62" t="s">
        <v>19</v>
      </c>
      <c r="D13" s="39" t="str">
        <f>"Jahr "&amp;AktJahr</f>
        <v>Jahr 2018</v>
      </c>
      <c r="E13" s="189">
        <v>30</v>
      </c>
      <c r="F13" s="165">
        <v>0</v>
      </c>
      <c r="G13" s="165">
        <v>0</v>
      </c>
      <c r="H13" s="165">
        <v>0</v>
      </c>
      <c r="I13" s="190">
        <v>30</v>
      </c>
    </row>
    <row r="14" spans="2:9" s="143" customFormat="1" ht="12.75">
      <c r="B14" s="233"/>
      <c r="C14" s="46"/>
      <c r="D14" s="46" t="str">
        <f>"Jahr "&amp;(AktJahr-1)</f>
        <v>Jahr 2017</v>
      </c>
      <c r="E14" s="191">
        <v>25</v>
      </c>
      <c r="F14" s="169">
        <v>0</v>
      </c>
      <c r="G14" s="169">
        <v>0</v>
      </c>
      <c r="H14" s="169">
        <v>0</v>
      </c>
      <c r="I14" s="192">
        <v>25</v>
      </c>
    </row>
    <row r="15" spans="2:9" ht="12.75">
      <c r="B15" s="233" t="s">
        <v>82</v>
      </c>
      <c r="C15" s="62" t="s">
        <v>80</v>
      </c>
      <c r="D15" s="39" t="str">
        <f>$D$13</f>
        <v>Jahr 2018</v>
      </c>
      <c r="E15" s="189">
        <v>30</v>
      </c>
      <c r="F15" s="165">
        <v>0</v>
      </c>
      <c r="G15" s="165">
        <v>0</v>
      </c>
      <c r="H15" s="165">
        <v>0</v>
      </c>
      <c r="I15" s="190">
        <v>30</v>
      </c>
    </row>
    <row r="16" spans="2:9" s="143" customFormat="1" ht="12.75">
      <c r="B16" s="233"/>
      <c r="C16" s="46"/>
      <c r="D16" s="46" t="str">
        <f>$D$14</f>
        <v>Jahr 2017</v>
      </c>
      <c r="E16" s="191">
        <v>25</v>
      </c>
      <c r="F16" s="169">
        <v>0</v>
      </c>
      <c r="G16" s="169">
        <v>0</v>
      </c>
      <c r="H16" s="169">
        <v>0</v>
      </c>
      <c r="I16" s="192">
        <v>25</v>
      </c>
    </row>
    <row r="17" spans="2:9" ht="12.75">
      <c r="B17" s="234" t="s">
        <v>93</v>
      </c>
      <c r="C17" s="62" t="s">
        <v>5</v>
      </c>
      <c r="D17" s="39" t="str">
        <f>$D$13</f>
        <v>Jahr 2018</v>
      </c>
      <c r="E17" s="189">
        <v>0</v>
      </c>
      <c r="F17" s="165">
        <v>0</v>
      </c>
      <c r="G17" s="165">
        <v>0</v>
      </c>
      <c r="H17" s="165">
        <v>0</v>
      </c>
      <c r="I17" s="190">
        <v>0</v>
      </c>
    </row>
    <row r="18" spans="2:9" s="143" customFormat="1" ht="12.75">
      <c r="B18" s="233"/>
      <c r="C18" s="46"/>
      <c r="D18" s="46" t="str">
        <f>$D$14</f>
        <v>Jahr 2017</v>
      </c>
      <c r="E18" s="191">
        <v>0</v>
      </c>
      <c r="F18" s="169">
        <v>0</v>
      </c>
      <c r="G18" s="169">
        <v>0</v>
      </c>
      <c r="H18" s="169">
        <v>0</v>
      </c>
      <c r="I18" s="192">
        <v>0</v>
      </c>
    </row>
    <row r="19" spans="2:9" ht="12.75">
      <c r="B19" s="234" t="s">
        <v>99</v>
      </c>
      <c r="C19" s="62" t="s">
        <v>6</v>
      </c>
      <c r="D19" s="39" t="str">
        <f>$D$13</f>
        <v>Jahr 2018</v>
      </c>
      <c r="E19" s="189">
        <v>0</v>
      </c>
      <c r="F19" s="165">
        <v>0</v>
      </c>
      <c r="G19" s="165">
        <v>0</v>
      </c>
      <c r="H19" s="165">
        <v>0</v>
      </c>
      <c r="I19" s="190">
        <v>0</v>
      </c>
    </row>
    <row r="20" spans="2:9" s="143" customFormat="1" ht="12.75">
      <c r="B20" s="233"/>
      <c r="C20" s="46"/>
      <c r="D20" s="46" t="str">
        <f>$D$14</f>
        <v>Jahr 2017</v>
      </c>
      <c r="E20" s="191">
        <v>0</v>
      </c>
      <c r="F20" s="169">
        <v>0</v>
      </c>
      <c r="G20" s="169">
        <v>0</v>
      </c>
      <c r="H20" s="169">
        <v>0</v>
      </c>
      <c r="I20" s="192">
        <v>0</v>
      </c>
    </row>
    <row r="21" spans="2:9" ht="12.75">
      <c r="B21" s="234" t="s">
        <v>100</v>
      </c>
      <c r="C21" s="62" t="s">
        <v>7</v>
      </c>
      <c r="D21" s="39" t="str">
        <f>$D$13</f>
        <v>Jahr 2018</v>
      </c>
      <c r="E21" s="189">
        <v>0</v>
      </c>
      <c r="F21" s="165">
        <v>0</v>
      </c>
      <c r="G21" s="165">
        <v>0</v>
      </c>
      <c r="H21" s="165">
        <v>0</v>
      </c>
      <c r="I21" s="190">
        <v>0</v>
      </c>
    </row>
    <row r="22" spans="2:9" s="143" customFormat="1" ht="12.75">
      <c r="B22" s="233"/>
      <c r="C22" s="46"/>
      <c r="D22" s="46" t="str">
        <f>$D$14</f>
        <v>Jahr 2017</v>
      </c>
      <c r="E22" s="191">
        <v>0</v>
      </c>
      <c r="F22" s="169">
        <v>0</v>
      </c>
      <c r="G22" s="169">
        <v>0</v>
      </c>
      <c r="H22" s="169">
        <v>0</v>
      </c>
      <c r="I22" s="192">
        <v>0</v>
      </c>
    </row>
    <row r="23" spans="2:9" ht="12.75">
      <c r="B23" s="234" t="s">
        <v>101</v>
      </c>
      <c r="C23" s="62" t="s">
        <v>8</v>
      </c>
      <c r="D23" s="39" t="str">
        <f>$D$13</f>
        <v>Jahr 2018</v>
      </c>
      <c r="E23" s="189">
        <v>0</v>
      </c>
      <c r="F23" s="165">
        <v>0</v>
      </c>
      <c r="G23" s="165">
        <v>0</v>
      </c>
      <c r="H23" s="165">
        <v>0</v>
      </c>
      <c r="I23" s="190">
        <v>0</v>
      </c>
    </row>
    <row r="24" spans="2:9" s="143" customFormat="1" ht="12.75">
      <c r="B24" s="233"/>
      <c r="C24" s="46"/>
      <c r="D24" s="46" t="str">
        <f>$D$14</f>
        <v>Jahr 2017</v>
      </c>
      <c r="E24" s="191">
        <v>0</v>
      </c>
      <c r="F24" s="169">
        <v>0</v>
      </c>
      <c r="G24" s="169">
        <v>0</v>
      </c>
      <c r="H24" s="169">
        <v>0</v>
      </c>
      <c r="I24" s="192">
        <v>0</v>
      </c>
    </row>
    <row r="25" spans="2:9" ht="12.75">
      <c r="B25" s="234" t="s">
        <v>83</v>
      </c>
      <c r="C25" s="62" t="s">
        <v>9</v>
      </c>
      <c r="D25" s="39" t="str">
        <f>$D$13</f>
        <v>Jahr 2018</v>
      </c>
      <c r="E25" s="189">
        <v>0</v>
      </c>
      <c r="F25" s="165">
        <v>0</v>
      </c>
      <c r="G25" s="165">
        <v>0</v>
      </c>
      <c r="H25" s="165">
        <v>0</v>
      </c>
      <c r="I25" s="190">
        <v>0</v>
      </c>
    </row>
    <row r="26" spans="2:9" s="143" customFormat="1" ht="12.75">
      <c r="B26" s="233"/>
      <c r="C26" s="46"/>
      <c r="D26" s="46" t="str">
        <f>$D$14</f>
        <v>Jahr 2017</v>
      </c>
      <c r="E26" s="191">
        <v>0</v>
      </c>
      <c r="F26" s="169">
        <v>0</v>
      </c>
      <c r="G26" s="169">
        <v>0</v>
      </c>
      <c r="H26" s="169">
        <v>0</v>
      </c>
      <c r="I26" s="192">
        <v>0</v>
      </c>
    </row>
    <row r="27" spans="2:9" ht="12.75">
      <c r="B27" s="233" t="s">
        <v>84</v>
      </c>
      <c r="C27" s="62" t="s">
        <v>10</v>
      </c>
      <c r="D27" s="39" t="str">
        <f>$D$13</f>
        <v>Jahr 2018</v>
      </c>
      <c r="E27" s="189">
        <v>0</v>
      </c>
      <c r="F27" s="165">
        <v>0</v>
      </c>
      <c r="G27" s="165">
        <v>0</v>
      </c>
      <c r="H27" s="165">
        <v>0</v>
      </c>
      <c r="I27" s="190">
        <v>0</v>
      </c>
    </row>
    <row r="28" spans="2:9" s="143" customFormat="1" ht="12.75">
      <c r="B28" s="233"/>
      <c r="C28" s="46"/>
      <c r="D28" s="46" t="str">
        <f>$D$14</f>
        <v>Jahr 2017</v>
      </c>
      <c r="E28" s="191">
        <v>0</v>
      </c>
      <c r="F28" s="169">
        <v>0</v>
      </c>
      <c r="G28" s="169">
        <v>0</v>
      </c>
      <c r="H28" s="169">
        <v>0</v>
      </c>
      <c r="I28" s="192">
        <v>0</v>
      </c>
    </row>
    <row r="29" spans="2:9" ht="12.75">
      <c r="B29" s="233" t="s">
        <v>94</v>
      </c>
      <c r="C29" s="62" t="s">
        <v>11</v>
      </c>
      <c r="D29" s="39" t="str">
        <f>$D$13</f>
        <v>Jahr 2018</v>
      </c>
      <c r="E29" s="189">
        <v>0</v>
      </c>
      <c r="F29" s="165">
        <v>0</v>
      </c>
      <c r="G29" s="165">
        <v>0</v>
      </c>
      <c r="H29" s="165">
        <v>0</v>
      </c>
      <c r="I29" s="190">
        <v>0</v>
      </c>
    </row>
    <row r="30" spans="2:9" s="143" customFormat="1" ht="12.75">
      <c r="B30" s="233"/>
      <c r="C30" s="46"/>
      <c r="D30" s="46" t="str">
        <f>$D$14</f>
        <v>Jahr 2017</v>
      </c>
      <c r="E30" s="191">
        <v>0</v>
      </c>
      <c r="F30" s="169">
        <v>0</v>
      </c>
      <c r="G30" s="169">
        <v>0</v>
      </c>
      <c r="H30" s="169">
        <v>0</v>
      </c>
      <c r="I30" s="192">
        <v>0</v>
      </c>
    </row>
    <row r="31" spans="2:9" ht="12.75">
      <c r="B31" s="233" t="s">
        <v>85</v>
      </c>
      <c r="C31" s="62" t="s">
        <v>12</v>
      </c>
      <c r="D31" s="39" t="str">
        <f>$D$13</f>
        <v>Jahr 2018</v>
      </c>
      <c r="E31" s="189">
        <v>0</v>
      </c>
      <c r="F31" s="165">
        <v>0</v>
      </c>
      <c r="G31" s="165">
        <v>0</v>
      </c>
      <c r="H31" s="165">
        <v>0</v>
      </c>
      <c r="I31" s="190">
        <v>0</v>
      </c>
    </row>
    <row r="32" spans="2:9" s="143" customFormat="1" ht="12.75">
      <c r="B32" s="233"/>
      <c r="C32" s="46"/>
      <c r="D32" s="46" t="str">
        <f>$D$14</f>
        <v>Jahr 2017</v>
      </c>
      <c r="E32" s="191">
        <v>0</v>
      </c>
      <c r="F32" s="169">
        <v>0</v>
      </c>
      <c r="G32" s="169">
        <v>0</v>
      </c>
      <c r="H32" s="169">
        <v>0</v>
      </c>
      <c r="I32" s="192">
        <v>0</v>
      </c>
    </row>
    <row r="33" spans="2:9" ht="12.75">
      <c r="B33" s="233" t="s">
        <v>86</v>
      </c>
      <c r="C33" s="62" t="s">
        <v>13</v>
      </c>
      <c r="D33" s="39" t="str">
        <f>$D$13</f>
        <v>Jahr 2018</v>
      </c>
      <c r="E33" s="189">
        <v>0</v>
      </c>
      <c r="F33" s="165">
        <v>0</v>
      </c>
      <c r="G33" s="165">
        <v>0</v>
      </c>
      <c r="H33" s="165">
        <v>0</v>
      </c>
      <c r="I33" s="190">
        <v>0</v>
      </c>
    </row>
    <row r="34" spans="2:9" s="143" customFormat="1" ht="12.75">
      <c r="B34" s="233"/>
      <c r="C34" s="46"/>
      <c r="D34" s="46" t="str">
        <f>$D$14</f>
        <v>Jahr 2017</v>
      </c>
      <c r="E34" s="191">
        <v>0</v>
      </c>
      <c r="F34" s="169">
        <v>0</v>
      </c>
      <c r="G34" s="169">
        <v>0</v>
      </c>
      <c r="H34" s="169">
        <v>0</v>
      </c>
      <c r="I34" s="192">
        <v>0</v>
      </c>
    </row>
    <row r="35" spans="2:9" ht="12.75">
      <c r="B35" s="233" t="s">
        <v>95</v>
      </c>
      <c r="C35" s="62" t="s">
        <v>31</v>
      </c>
      <c r="D35" s="39" t="str">
        <f>$D$13</f>
        <v>Jahr 2018</v>
      </c>
      <c r="E35" s="189">
        <v>0</v>
      </c>
      <c r="F35" s="165">
        <v>0</v>
      </c>
      <c r="G35" s="165">
        <v>0</v>
      </c>
      <c r="H35" s="165">
        <v>0</v>
      </c>
      <c r="I35" s="190">
        <v>0</v>
      </c>
    </row>
    <row r="36" spans="2:9" s="143" customFormat="1" ht="12.75">
      <c r="B36" s="233"/>
      <c r="C36" s="46"/>
      <c r="D36" s="46" t="str">
        <f>$D$14</f>
        <v>Jahr 2017</v>
      </c>
      <c r="E36" s="191">
        <v>0</v>
      </c>
      <c r="F36" s="169">
        <v>0</v>
      </c>
      <c r="G36" s="169">
        <v>0</v>
      </c>
      <c r="H36" s="169">
        <v>0</v>
      </c>
      <c r="I36" s="192">
        <v>0</v>
      </c>
    </row>
    <row r="37" spans="2:9" ht="12.75">
      <c r="B37" s="233" t="s">
        <v>102</v>
      </c>
      <c r="C37" s="62" t="s">
        <v>32</v>
      </c>
      <c r="D37" s="39" t="str">
        <f>$D$13</f>
        <v>Jahr 2018</v>
      </c>
      <c r="E37" s="189">
        <v>0</v>
      </c>
      <c r="F37" s="165">
        <v>0</v>
      </c>
      <c r="G37" s="165">
        <v>0</v>
      </c>
      <c r="H37" s="165">
        <v>0</v>
      </c>
      <c r="I37" s="190">
        <v>0</v>
      </c>
    </row>
    <row r="38" spans="2:9" s="143" customFormat="1" ht="12.75">
      <c r="B38" s="233"/>
      <c r="C38" s="46"/>
      <c r="D38" s="46" t="str">
        <f>$D$14</f>
        <v>Jahr 2017</v>
      </c>
      <c r="E38" s="191">
        <v>0</v>
      </c>
      <c r="F38" s="169">
        <v>0</v>
      </c>
      <c r="G38" s="169">
        <v>0</v>
      </c>
      <c r="H38" s="169">
        <v>0</v>
      </c>
      <c r="I38" s="192">
        <v>0</v>
      </c>
    </row>
    <row r="39" spans="2:9" ht="12.75">
      <c r="B39" s="233" t="s">
        <v>103</v>
      </c>
      <c r="C39" s="62" t="s">
        <v>33</v>
      </c>
      <c r="D39" s="39" t="str">
        <f>$D$13</f>
        <v>Jahr 2018</v>
      </c>
      <c r="E39" s="189">
        <v>0</v>
      </c>
      <c r="F39" s="165">
        <v>0</v>
      </c>
      <c r="G39" s="165">
        <v>0</v>
      </c>
      <c r="H39" s="165">
        <v>0</v>
      </c>
      <c r="I39" s="190">
        <v>0</v>
      </c>
    </row>
    <row r="40" spans="2:9" s="143" customFormat="1" ht="12.75">
      <c r="B40" s="233"/>
      <c r="C40" s="46"/>
      <c r="D40" s="46" t="str">
        <f>$D$14</f>
        <v>Jahr 2017</v>
      </c>
      <c r="E40" s="191">
        <v>0</v>
      </c>
      <c r="F40" s="169">
        <v>0</v>
      </c>
      <c r="G40" s="169">
        <v>0</v>
      </c>
      <c r="H40" s="169">
        <v>0</v>
      </c>
      <c r="I40" s="192">
        <v>0</v>
      </c>
    </row>
    <row r="41" spans="2:9" ht="12.75">
      <c r="B41" s="233" t="s">
        <v>104</v>
      </c>
      <c r="C41" s="62" t="s">
        <v>34</v>
      </c>
      <c r="D41" s="39" t="str">
        <f>$D$13</f>
        <v>Jahr 2018</v>
      </c>
      <c r="E41" s="189">
        <v>0</v>
      </c>
      <c r="F41" s="165">
        <v>0</v>
      </c>
      <c r="G41" s="165">
        <v>0</v>
      </c>
      <c r="H41" s="165">
        <v>0</v>
      </c>
      <c r="I41" s="190">
        <v>0</v>
      </c>
    </row>
    <row r="42" spans="2:9" s="143" customFormat="1" ht="12.75">
      <c r="B42" s="233"/>
      <c r="C42" s="46"/>
      <c r="D42" s="46" t="str">
        <f>$D$14</f>
        <v>Jahr 2017</v>
      </c>
      <c r="E42" s="191">
        <v>0</v>
      </c>
      <c r="F42" s="169">
        <v>0</v>
      </c>
      <c r="G42" s="169">
        <v>0</v>
      </c>
      <c r="H42" s="169">
        <v>0</v>
      </c>
      <c r="I42" s="192">
        <v>0</v>
      </c>
    </row>
    <row r="43" spans="2:9" ht="12.75">
      <c r="B43" s="233" t="s">
        <v>96</v>
      </c>
      <c r="C43" s="62" t="s">
        <v>35</v>
      </c>
      <c r="D43" s="39" t="str">
        <f>$D$13</f>
        <v>Jahr 2018</v>
      </c>
      <c r="E43" s="189">
        <v>0</v>
      </c>
      <c r="F43" s="165">
        <v>0</v>
      </c>
      <c r="G43" s="165">
        <v>0</v>
      </c>
      <c r="H43" s="165">
        <v>0</v>
      </c>
      <c r="I43" s="190">
        <v>0</v>
      </c>
    </row>
    <row r="44" spans="2:9" s="143" customFormat="1" ht="12.75">
      <c r="B44" s="233"/>
      <c r="C44" s="46"/>
      <c r="D44" s="46" t="str">
        <f>$D$14</f>
        <v>Jahr 2017</v>
      </c>
      <c r="E44" s="191">
        <v>0</v>
      </c>
      <c r="F44" s="169">
        <v>0</v>
      </c>
      <c r="G44" s="169">
        <v>0</v>
      </c>
      <c r="H44" s="169">
        <v>0</v>
      </c>
      <c r="I44" s="192">
        <v>0</v>
      </c>
    </row>
    <row r="45" spans="2:9" ht="12.75">
      <c r="B45" s="233" t="s">
        <v>88</v>
      </c>
      <c r="C45" s="62" t="s">
        <v>36</v>
      </c>
      <c r="D45" s="39" t="str">
        <f>$D$13</f>
        <v>Jahr 2018</v>
      </c>
      <c r="E45" s="189">
        <v>0</v>
      </c>
      <c r="F45" s="165">
        <v>0</v>
      </c>
      <c r="G45" s="165">
        <v>0</v>
      </c>
      <c r="H45" s="165">
        <v>0</v>
      </c>
      <c r="I45" s="190">
        <v>0</v>
      </c>
    </row>
    <row r="46" spans="2:9" s="143" customFormat="1" ht="12.75">
      <c r="B46" s="233"/>
      <c r="C46" s="46"/>
      <c r="D46" s="46" t="str">
        <f>$D$14</f>
        <v>Jahr 2017</v>
      </c>
      <c r="E46" s="191">
        <v>0</v>
      </c>
      <c r="F46" s="169">
        <v>0</v>
      </c>
      <c r="G46" s="169">
        <v>0</v>
      </c>
      <c r="H46" s="169">
        <v>0</v>
      </c>
      <c r="I46" s="192">
        <v>0</v>
      </c>
    </row>
    <row r="47" spans="2:9" ht="12.75">
      <c r="B47" s="233" t="s">
        <v>105</v>
      </c>
      <c r="C47" s="62" t="s">
        <v>37</v>
      </c>
      <c r="D47" s="39" t="str">
        <f>$D$13</f>
        <v>Jahr 2018</v>
      </c>
      <c r="E47" s="189">
        <v>0</v>
      </c>
      <c r="F47" s="165">
        <v>0</v>
      </c>
      <c r="G47" s="165">
        <v>0</v>
      </c>
      <c r="H47" s="165">
        <v>0</v>
      </c>
      <c r="I47" s="190">
        <v>0</v>
      </c>
    </row>
    <row r="48" spans="2:9" s="143" customFormat="1" ht="12.75">
      <c r="B48" s="233"/>
      <c r="C48" s="46"/>
      <c r="D48" s="46" t="str">
        <f>$D$14</f>
        <v>Jahr 2017</v>
      </c>
      <c r="E48" s="191">
        <v>0</v>
      </c>
      <c r="F48" s="169">
        <v>0</v>
      </c>
      <c r="G48" s="169">
        <v>0</v>
      </c>
      <c r="H48" s="169">
        <v>0</v>
      </c>
      <c r="I48" s="192">
        <v>0</v>
      </c>
    </row>
    <row r="49" spans="2:9" ht="12.75">
      <c r="B49" s="233" t="s">
        <v>106</v>
      </c>
      <c r="C49" s="62" t="s">
        <v>38</v>
      </c>
      <c r="D49" s="39" t="str">
        <f>$D$13</f>
        <v>Jahr 2018</v>
      </c>
      <c r="E49" s="189">
        <v>0</v>
      </c>
      <c r="F49" s="165">
        <v>0</v>
      </c>
      <c r="G49" s="165">
        <v>0</v>
      </c>
      <c r="H49" s="165">
        <v>0</v>
      </c>
      <c r="I49" s="190">
        <v>0</v>
      </c>
    </row>
    <row r="50" spans="2:9" s="143" customFormat="1" ht="12.75">
      <c r="B50" s="233"/>
      <c r="C50" s="46"/>
      <c r="D50" s="46" t="str">
        <f>$D$14</f>
        <v>Jahr 2017</v>
      </c>
      <c r="E50" s="191">
        <v>0</v>
      </c>
      <c r="F50" s="169">
        <v>0</v>
      </c>
      <c r="G50" s="169">
        <v>0</v>
      </c>
      <c r="H50" s="169">
        <v>0</v>
      </c>
      <c r="I50" s="192">
        <v>0</v>
      </c>
    </row>
    <row r="51" spans="2:9" ht="12.75">
      <c r="B51" s="233" t="s">
        <v>97</v>
      </c>
      <c r="C51" s="62" t="s">
        <v>39</v>
      </c>
      <c r="D51" s="39" t="str">
        <f>$D$13</f>
        <v>Jahr 2018</v>
      </c>
      <c r="E51" s="189">
        <v>0</v>
      </c>
      <c r="F51" s="165">
        <v>0</v>
      </c>
      <c r="G51" s="165">
        <v>0</v>
      </c>
      <c r="H51" s="165">
        <v>0</v>
      </c>
      <c r="I51" s="190">
        <v>0</v>
      </c>
    </row>
    <row r="52" spans="2:9" s="143" customFormat="1" ht="12.75">
      <c r="B52" s="233"/>
      <c r="C52" s="46"/>
      <c r="D52" s="46" t="str">
        <f>$D$14</f>
        <v>Jahr 2017</v>
      </c>
      <c r="E52" s="191">
        <v>0</v>
      </c>
      <c r="F52" s="169">
        <v>0</v>
      </c>
      <c r="G52" s="169">
        <v>0</v>
      </c>
      <c r="H52" s="169">
        <v>0</v>
      </c>
      <c r="I52" s="192">
        <v>0</v>
      </c>
    </row>
    <row r="53" spans="2:9" ht="12.75">
      <c r="B53" s="233" t="s">
        <v>107</v>
      </c>
      <c r="C53" s="62" t="s">
        <v>40</v>
      </c>
      <c r="D53" s="39" t="str">
        <f>$D$13</f>
        <v>Jahr 2018</v>
      </c>
      <c r="E53" s="189">
        <v>0</v>
      </c>
      <c r="F53" s="165">
        <v>0</v>
      </c>
      <c r="G53" s="165">
        <v>0</v>
      </c>
      <c r="H53" s="165">
        <v>0</v>
      </c>
      <c r="I53" s="190">
        <v>0</v>
      </c>
    </row>
    <row r="54" spans="2:9" s="143" customFormat="1" ht="12.75">
      <c r="B54" s="233"/>
      <c r="C54" s="46"/>
      <c r="D54" s="46" t="str">
        <f>$D$14</f>
        <v>Jahr 2017</v>
      </c>
      <c r="E54" s="191">
        <v>0</v>
      </c>
      <c r="F54" s="169">
        <v>0</v>
      </c>
      <c r="G54" s="169">
        <v>0</v>
      </c>
      <c r="H54" s="169">
        <v>0</v>
      </c>
      <c r="I54" s="192">
        <v>0</v>
      </c>
    </row>
    <row r="55" spans="2:9" ht="12.75">
      <c r="B55" s="233" t="s">
        <v>108</v>
      </c>
      <c r="C55" s="62" t="s">
        <v>41</v>
      </c>
      <c r="D55" s="39" t="str">
        <f>$D$13</f>
        <v>Jahr 2018</v>
      </c>
      <c r="E55" s="189">
        <v>0</v>
      </c>
      <c r="F55" s="165">
        <v>0</v>
      </c>
      <c r="G55" s="165">
        <v>0</v>
      </c>
      <c r="H55" s="165">
        <v>0</v>
      </c>
      <c r="I55" s="190">
        <v>0</v>
      </c>
    </row>
    <row r="56" spans="2:9" s="143" customFormat="1" ht="12.75">
      <c r="B56" s="233"/>
      <c r="C56" s="46"/>
      <c r="D56" s="46" t="str">
        <f>$D$14</f>
        <v>Jahr 2017</v>
      </c>
      <c r="E56" s="191">
        <v>0</v>
      </c>
      <c r="F56" s="169">
        <v>0</v>
      </c>
      <c r="G56" s="169">
        <v>0</v>
      </c>
      <c r="H56" s="169">
        <v>0</v>
      </c>
      <c r="I56" s="192">
        <v>0</v>
      </c>
    </row>
    <row r="57" spans="2:9" ht="12.75">
      <c r="B57" s="233" t="s">
        <v>109</v>
      </c>
      <c r="C57" s="62" t="s">
        <v>42</v>
      </c>
      <c r="D57" s="39" t="str">
        <f>$D$13</f>
        <v>Jahr 2018</v>
      </c>
      <c r="E57" s="189">
        <v>0</v>
      </c>
      <c r="F57" s="165">
        <v>0</v>
      </c>
      <c r="G57" s="165">
        <v>0</v>
      </c>
      <c r="H57" s="165">
        <v>0</v>
      </c>
      <c r="I57" s="190">
        <v>0</v>
      </c>
    </row>
    <row r="58" spans="2:9" s="143" customFormat="1" ht="12.75">
      <c r="B58" s="233"/>
      <c r="C58" s="46"/>
      <c r="D58" s="46" t="str">
        <f>$D$14</f>
        <v>Jahr 2017</v>
      </c>
      <c r="E58" s="191">
        <v>0</v>
      </c>
      <c r="F58" s="169">
        <v>0</v>
      </c>
      <c r="G58" s="169">
        <v>0</v>
      </c>
      <c r="H58" s="169">
        <v>0</v>
      </c>
      <c r="I58" s="192">
        <v>0</v>
      </c>
    </row>
    <row r="59" spans="2:9" ht="12.75">
      <c r="B59" s="233" t="s">
        <v>110</v>
      </c>
      <c r="C59" s="62" t="s">
        <v>43</v>
      </c>
      <c r="D59" s="39" t="str">
        <f>$D$13</f>
        <v>Jahr 2018</v>
      </c>
      <c r="E59" s="189">
        <v>0</v>
      </c>
      <c r="F59" s="165">
        <v>0</v>
      </c>
      <c r="G59" s="165">
        <v>0</v>
      </c>
      <c r="H59" s="165">
        <v>0</v>
      </c>
      <c r="I59" s="190">
        <v>0</v>
      </c>
    </row>
    <row r="60" spans="2:9" s="143" customFormat="1" ht="12.75">
      <c r="B60" s="233"/>
      <c r="C60" s="46"/>
      <c r="D60" s="46" t="str">
        <f>$D$14</f>
        <v>Jahr 2017</v>
      </c>
      <c r="E60" s="191">
        <v>0</v>
      </c>
      <c r="F60" s="169">
        <v>0</v>
      </c>
      <c r="G60" s="169">
        <v>0</v>
      </c>
      <c r="H60" s="169">
        <v>0</v>
      </c>
      <c r="I60" s="192">
        <v>0</v>
      </c>
    </row>
    <row r="61" spans="2:9" ht="12.75">
      <c r="B61" s="233" t="s">
        <v>91</v>
      </c>
      <c r="C61" s="62" t="s">
        <v>44</v>
      </c>
      <c r="D61" s="39" t="str">
        <f>$D$13</f>
        <v>Jahr 2018</v>
      </c>
      <c r="E61" s="189">
        <v>0</v>
      </c>
      <c r="F61" s="165">
        <v>0</v>
      </c>
      <c r="G61" s="165">
        <v>0</v>
      </c>
      <c r="H61" s="165">
        <v>0</v>
      </c>
      <c r="I61" s="190">
        <v>0</v>
      </c>
    </row>
    <row r="62" spans="2:9" s="143" customFormat="1" ht="12.75">
      <c r="B62" s="233"/>
      <c r="C62" s="46"/>
      <c r="D62" s="46" t="str">
        <f>$D$14</f>
        <v>Jahr 2017</v>
      </c>
      <c r="E62" s="191">
        <v>0</v>
      </c>
      <c r="F62" s="169">
        <v>0</v>
      </c>
      <c r="G62" s="169">
        <v>0</v>
      </c>
      <c r="H62" s="169">
        <v>0</v>
      </c>
      <c r="I62" s="192">
        <v>0</v>
      </c>
    </row>
    <row r="63" spans="2:9" ht="12.75">
      <c r="B63" s="233" t="s">
        <v>111</v>
      </c>
      <c r="C63" s="62" t="s">
        <v>45</v>
      </c>
      <c r="D63" s="39" t="str">
        <f>$D$13</f>
        <v>Jahr 2018</v>
      </c>
      <c r="E63" s="189">
        <v>0</v>
      </c>
      <c r="F63" s="165">
        <v>0</v>
      </c>
      <c r="G63" s="165">
        <v>0</v>
      </c>
      <c r="H63" s="165">
        <v>0</v>
      </c>
      <c r="I63" s="190">
        <v>0</v>
      </c>
    </row>
    <row r="64" spans="2:9" s="143" customFormat="1" ht="12.75">
      <c r="B64" s="233"/>
      <c r="C64" s="46"/>
      <c r="D64" s="46" t="str">
        <f>$D$14</f>
        <v>Jahr 2017</v>
      </c>
      <c r="E64" s="191">
        <v>0</v>
      </c>
      <c r="F64" s="169">
        <v>0</v>
      </c>
      <c r="G64" s="169">
        <v>0</v>
      </c>
      <c r="H64" s="169">
        <v>0</v>
      </c>
      <c r="I64" s="192">
        <v>0</v>
      </c>
    </row>
    <row r="65" spans="2:9" ht="12.75">
      <c r="B65" s="233" t="s">
        <v>112</v>
      </c>
      <c r="C65" s="62" t="s">
        <v>46</v>
      </c>
      <c r="D65" s="39" t="str">
        <f>$D$13</f>
        <v>Jahr 2018</v>
      </c>
      <c r="E65" s="189">
        <v>0</v>
      </c>
      <c r="F65" s="165">
        <v>0</v>
      </c>
      <c r="G65" s="165">
        <v>0</v>
      </c>
      <c r="H65" s="165">
        <v>0</v>
      </c>
      <c r="I65" s="190">
        <v>0</v>
      </c>
    </row>
    <row r="66" spans="2:9" s="143" customFormat="1" ht="12.75">
      <c r="B66" s="233"/>
      <c r="C66" s="46"/>
      <c r="D66" s="46" t="str">
        <f>$D$14</f>
        <v>Jahr 2017</v>
      </c>
      <c r="E66" s="191">
        <v>0</v>
      </c>
      <c r="F66" s="169">
        <v>0</v>
      </c>
      <c r="G66" s="169">
        <v>0</v>
      </c>
      <c r="H66" s="169">
        <v>0</v>
      </c>
      <c r="I66" s="192">
        <v>0</v>
      </c>
    </row>
    <row r="67" spans="2:9" ht="12.75">
      <c r="B67" s="233" t="s">
        <v>98</v>
      </c>
      <c r="C67" s="62" t="s">
        <v>47</v>
      </c>
      <c r="D67" s="39" t="str">
        <f>$D$13</f>
        <v>Jahr 2018</v>
      </c>
      <c r="E67" s="189">
        <v>0</v>
      </c>
      <c r="F67" s="165">
        <v>0</v>
      </c>
      <c r="G67" s="165">
        <v>0</v>
      </c>
      <c r="H67" s="165">
        <v>0</v>
      </c>
      <c r="I67" s="190">
        <v>0</v>
      </c>
    </row>
    <row r="68" spans="2:9" s="143" customFormat="1" ht="12.75">
      <c r="B68" s="233"/>
      <c r="C68" s="46"/>
      <c r="D68" s="46" t="str">
        <f>$D$14</f>
        <v>Jahr 2017</v>
      </c>
      <c r="E68" s="191">
        <v>0</v>
      </c>
      <c r="F68" s="169">
        <v>0</v>
      </c>
      <c r="G68" s="169">
        <v>0</v>
      </c>
      <c r="H68" s="169">
        <v>0</v>
      </c>
      <c r="I68" s="192">
        <v>0</v>
      </c>
    </row>
    <row r="69" spans="2:9" ht="12.75">
      <c r="B69" s="233" t="s">
        <v>113</v>
      </c>
      <c r="C69" s="62" t="s">
        <v>48</v>
      </c>
      <c r="D69" s="39" t="str">
        <f>$D$13</f>
        <v>Jahr 2018</v>
      </c>
      <c r="E69" s="189">
        <v>0</v>
      </c>
      <c r="F69" s="165">
        <v>0</v>
      </c>
      <c r="G69" s="165">
        <v>0</v>
      </c>
      <c r="H69" s="165">
        <v>0</v>
      </c>
      <c r="I69" s="190">
        <v>0</v>
      </c>
    </row>
    <row r="70" spans="2:9" s="143" customFormat="1" ht="12.75">
      <c r="B70" s="233"/>
      <c r="C70" s="46"/>
      <c r="D70" s="46" t="str">
        <f>$D$14</f>
        <v>Jahr 2017</v>
      </c>
      <c r="E70" s="191">
        <v>0</v>
      </c>
      <c r="F70" s="169">
        <v>0</v>
      </c>
      <c r="G70" s="169">
        <v>0</v>
      </c>
      <c r="H70" s="169">
        <v>0</v>
      </c>
      <c r="I70" s="192">
        <v>0</v>
      </c>
    </row>
    <row r="71" spans="2:9" ht="12.75">
      <c r="B71" s="233" t="s">
        <v>114</v>
      </c>
      <c r="C71" s="62" t="s">
        <v>49</v>
      </c>
      <c r="D71" s="39" t="str">
        <f>$D$13</f>
        <v>Jahr 2018</v>
      </c>
      <c r="E71" s="189">
        <v>0</v>
      </c>
      <c r="F71" s="165">
        <v>0</v>
      </c>
      <c r="G71" s="165">
        <v>0</v>
      </c>
      <c r="H71" s="165">
        <v>0</v>
      </c>
      <c r="I71" s="190">
        <v>0</v>
      </c>
    </row>
    <row r="72" spans="2:9" s="143" customFormat="1" ht="12.75">
      <c r="B72" s="233"/>
      <c r="C72" s="46"/>
      <c r="D72" s="46" t="str">
        <f>$D$14</f>
        <v>Jahr 2017</v>
      </c>
      <c r="E72" s="191">
        <v>0</v>
      </c>
      <c r="F72" s="169">
        <v>0</v>
      </c>
      <c r="G72" s="169">
        <v>0</v>
      </c>
      <c r="H72" s="169">
        <v>0</v>
      </c>
      <c r="I72" s="192">
        <v>0</v>
      </c>
    </row>
    <row r="73" spans="2:9" ht="12.75">
      <c r="B73" s="233" t="s">
        <v>89</v>
      </c>
      <c r="C73" s="62" t="s">
        <v>50</v>
      </c>
      <c r="D73" s="39" t="str">
        <f>$D$13</f>
        <v>Jahr 2018</v>
      </c>
      <c r="E73" s="189">
        <v>0</v>
      </c>
      <c r="F73" s="165">
        <v>0</v>
      </c>
      <c r="G73" s="165">
        <v>0</v>
      </c>
      <c r="H73" s="165">
        <v>0</v>
      </c>
      <c r="I73" s="190">
        <v>0</v>
      </c>
    </row>
    <row r="74" spans="2:9" s="143" customFormat="1" ht="12.75">
      <c r="B74" s="233"/>
      <c r="C74" s="46"/>
      <c r="D74" s="46" t="str">
        <f>$D$14</f>
        <v>Jahr 2017</v>
      </c>
      <c r="E74" s="191">
        <v>0</v>
      </c>
      <c r="F74" s="169">
        <v>0</v>
      </c>
      <c r="G74" s="169">
        <v>0</v>
      </c>
      <c r="H74" s="169">
        <v>0</v>
      </c>
      <c r="I74" s="192">
        <v>0</v>
      </c>
    </row>
    <row r="75" spans="2:9" ht="12.75">
      <c r="B75" s="233" t="s">
        <v>90</v>
      </c>
      <c r="C75" s="62" t="s">
        <v>51</v>
      </c>
      <c r="D75" s="39" t="str">
        <f>$D$13</f>
        <v>Jahr 2018</v>
      </c>
      <c r="E75" s="189">
        <v>0</v>
      </c>
      <c r="F75" s="165">
        <v>0</v>
      </c>
      <c r="G75" s="165">
        <v>0</v>
      </c>
      <c r="H75" s="165">
        <v>0</v>
      </c>
      <c r="I75" s="190">
        <v>0</v>
      </c>
    </row>
    <row r="76" spans="2:9" s="143" customFormat="1" ht="12.75">
      <c r="B76" s="233"/>
      <c r="C76" s="46"/>
      <c r="D76" s="46" t="str">
        <f>$D$14</f>
        <v>Jahr 2017</v>
      </c>
      <c r="E76" s="191">
        <v>0</v>
      </c>
      <c r="F76" s="169">
        <v>0</v>
      </c>
      <c r="G76" s="169">
        <v>0</v>
      </c>
      <c r="H76" s="169">
        <v>0</v>
      </c>
      <c r="I76" s="192">
        <v>0</v>
      </c>
    </row>
    <row r="77" spans="2:9" ht="12.75">
      <c r="B77" s="233" t="s">
        <v>115</v>
      </c>
      <c r="C77" s="62" t="s">
        <v>69</v>
      </c>
      <c r="D77" s="39" t="str">
        <f>$D$13</f>
        <v>Jahr 2018</v>
      </c>
      <c r="E77" s="189">
        <v>0</v>
      </c>
      <c r="F77" s="165">
        <v>0</v>
      </c>
      <c r="G77" s="165">
        <v>0</v>
      </c>
      <c r="H77" s="165">
        <v>0</v>
      </c>
      <c r="I77" s="190">
        <v>0</v>
      </c>
    </row>
    <row r="78" spans="2:9" s="143" customFormat="1" ht="12.75">
      <c r="B78" s="233"/>
      <c r="C78" s="46"/>
      <c r="D78" s="46" t="str">
        <f>$D$14</f>
        <v>Jahr 2017</v>
      </c>
      <c r="E78" s="191">
        <v>0</v>
      </c>
      <c r="F78" s="169">
        <v>0</v>
      </c>
      <c r="G78" s="169">
        <v>0</v>
      </c>
      <c r="H78" s="169">
        <v>0</v>
      </c>
      <c r="I78" s="192">
        <v>0</v>
      </c>
    </row>
    <row r="79" spans="2:9" ht="12.75">
      <c r="B79" s="233" t="s">
        <v>87</v>
      </c>
      <c r="C79" s="62" t="s">
        <v>70</v>
      </c>
      <c r="D79" s="39" t="str">
        <f>$D$13</f>
        <v>Jahr 2018</v>
      </c>
      <c r="E79" s="189">
        <v>0</v>
      </c>
      <c r="F79" s="165">
        <v>0</v>
      </c>
      <c r="G79" s="165">
        <v>0</v>
      </c>
      <c r="H79" s="165">
        <v>0</v>
      </c>
      <c r="I79" s="190">
        <v>0</v>
      </c>
    </row>
    <row r="80" spans="2:9" s="143" customFormat="1" ht="12.75">
      <c r="B80" s="233"/>
      <c r="C80" s="46"/>
      <c r="D80" s="46" t="str">
        <f>$D$14</f>
        <v>Jahr 2017</v>
      </c>
      <c r="E80" s="191">
        <v>0</v>
      </c>
      <c r="F80" s="169">
        <v>0</v>
      </c>
      <c r="G80" s="169">
        <v>0</v>
      </c>
      <c r="H80" s="169">
        <v>0</v>
      </c>
      <c r="I80" s="192">
        <v>0</v>
      </c>
    </row>
    <row r="81" spans="2:9" ht="12.75">
      <c r="B81" s="233" t="s">
        <v>92</v>
      </c>
      <c r="C81" s="62" t="s">
        <v>71</v>
      </c>
      <c r="D81" s="39" t="str">
        <f>$D$13</f>
        <v>Jahr 2018</v>
      </c>
      <c r="E81" s="189">
        <v>0</v>
      </c>
      <c r="F81" s="165">
        <v>0</v>
      </c>
      <c r="G81" s="165">
        <v>0</v>
      </c>
      <c r="H81" s="165">
        <v>0</v>
      </c>
      <c r="I81" s="190">
        <v>0</v>
      </c>
    </row>
    <row r="82" spans="2:9" s="143" customFormat="1" ht="12.75">
      <c r="B82" s="233"/>
      <c r="C82" s="46"/>
      <c r="D82" s="46" t="str">
        <f>$D$14</f>
        <v>Jahr 2017</v>
      </c>
      <c r="E82" s="191">
        <v>0</v>
      </c>
      <c r="F82" s="169">
        <v>0</v>
      </c>
      <c r="G82" s="169">
        <v>0</v>
      </c>
      <c r="H82" s="169">
        <v>0</v>
      </c>
      <c r="I82" s="192">
        <v>0</v>
      </c>
    </row>
    <row r="83" spans="2:9" ht="12.75">
      <c r="B83" s="233" t="s">
        <v>116</v>
      </c>
      <c r="C83" s="62" t="s">
        <v>72</v>
      </c>
      <c r="D83" s="39" t="str">
        <f>$D$13</f>
        <v>Jahr 2018</v>
      </c>
      <c r="E83" s="189">
        <v>0</v>
      </c>
      <c r="F83" s="165">
        <v>0</v>
      </c>
      <c r="G83" s="165">
        <v>0</v>
      </c>
      <c r="H83" s="165">
        <v>0</v>
      </c>
      <c r="I83" s="190">
        <v>0</v>
      </c>
    </row>
    <row r="84" spans="2:9" s="143" customFormat="1" ht="12.75">
      <c r="B84" s="233"/>
      <c r="C84" s="46"/>
      <c r="D84" s="46" t="str">
        <f>$D$14</f>
        <v>Jahr 2017</v>
      </c>
      <c r="E84" s="191">
        <v>0</v>
      </c>
      <c r="F84" s="169">
        <v>0</v>
      </c>
      <c r="G84" s="169">
        <v>0</v>
      </c>
      <c r="H84" s="169">
        <v>0</v>
      </c>
      <c r="I84" s="192">
        <v>0</v>
      </c>
    </row>
    <row r="85" spans="2:9" ht="12.75">
      <c r="B85" s="233" t="s">
        <v>117</v>
      </c>
      <c r="C85" s="62" t="s">
        <v>73</v>
      </c>
      <c r="D85" s="39" t="str">
        <f>$D$13</f>
        <v>Jahr 2018</v>
      </c>
      <c r="E85" s="189">
        <v>0</v>
      </c>
      <c r="F85" s="165">
        <v>0</v>
      </c>
      <c r="G85" s="165">
        <v>0</v>
      </c>
      <c r="H85" s="165">
        <v>0</v>
      </c>
      <c r="I85" s="190">
        <v>0</v>
      </c>
    </row>
    <row r="86" spans="2:9" s="143" customFormat="1" ht="12.75">
      <c r="B86" s="233"/>
      <c r="C86" s="46"/>
      <c r="D86" s="46" t="str">
        <f>$D$14</f>
        <v>Jahr 2017</v>
      </c>
      <c r="E86" s="191">
        <v>0</v>
      </c>
      <c r="F86" s="169">
        <v>0</v>
      </c>
      <c r="G86" s="169">
        <v>0</v>
      </c>
      <c r="H86" s="169">
        <v>0</v>
      </c>
      <c r="I86" s="192">
        <v>0</v>
      </c>
    </row>
    <row r="87" spans="2:9" ht="12.75">
      <c r="B87" s="233" t="s">
        <v>118</v>
      </c>
      <c r="C87" s="62" t="s">
        <v>74</v>
      </c>
      <c r="D87" s="39" t="str">
        <f>$D$13</f>
        <v>Jahr 2018</v>
      </c>
      <c r="E87" s="189">
        <v>0</v>
      </c>
      <c r="F87" s="165">
        <v>0</v>
      </c>
      <c r="G87" s="165">
        <v>0</v>
      </c>
      <c r="H87" s="165">
        <v>0</v>
      </c>
      <c r="I87" s="190">
        <v>0</v>
      </c>
    </row>
    <row r="88" spans="2:9" s="143" customFormat="1" ht="12.75">
      <c r="B88" s="253"/>
      <c r="C88" s="254"/>
      <c r="D88" s="254" t="str">
        <f>$D$14</f>
        <v>Jahr 2017</v>
      </c>
      <c r="E88" s="193">
        <v>0</v>
      </c>
      <c r="F88" s="194">
        <v>0</v>
      </c>
      <c r="G88" s="194">
        <v>0</v>
      </c>
      <c r="H88" s="194">
        <v>0</v>
      </c>
      <c r="I88" s="195">
        <v>0</v>
      </c>
    </row>
    <row r="89" spans="3:9" ht="19.5" customHeight="1" hidden="1">
      <c r="C89" s="272">
        <f>IF(INT(AktJahrMonat)&gt;201503,"","Hinweis: Die detaillierten Weiteren Deckungswerte werden erst ab Q2 2014 erfasst; für die vorausgehenden Quartale liegen bislang keine geeigneten Daten vor.")</f>
      </c>
      <c r="D89" s="273"/>
      <c r="E89" s="273"/>
      <c r="F89" s="273"/>
      <c r="G89" s="273"/>
      <c r="H89" s="273"/>
      <c r="I89" s="273"/>
    </row>
    <row r="90" ht="6" customHeight="1"/>
  </sheetData>
  <sheetProtection/>
  <mergeCells count="4">
    <mergeCell ref="F9:F11"/>
    <mergeCell ref="G9:H9"/>
    <mergeCell ref="I9:I11"/>
    <mergeCell ref="G10:G11"/>
  </mergeCells>
  <printOptions/>
  <pageMargins left="0.7874015748031497" right="0.5905511811023623" top="0.984251968503937" bottom="0.984251968503937" header="0.5118110236220472" footer="0.5118110236220472"/>
  <pageSetup horizontalDpi="300" verticalDpi="300" orientation="portrait" paperSize="9" scale="70" r:id="rId1"/>
  <headerFooter alignWithMargins="0">
    <oddFooter>&amp;L&amp;8 &amp;C&amp;8 &amp;R&amp;8Seite &amp;P</oddFooter>
  </headerFooter>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Muenchener Hypothekenbank eG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Mustermappe für Statistik gemäß §28 PfandBG</dc:title>
  <dc:subject/>
  <dc:creator>Peter Müller</dc:creator>
  <cp:keywords/>
  <dc:description/>
  <cp:lastModifiedBy>Herr Jürgen Robbes</cp:lastModifiedBy>
  <cp:lastPrinted>2016-08-26T21:43:58Z</cp:lastPrinted>
  <dcterms:created xsi:type="dcterms:W3CDTF">2004-12-14T13:06:41Z</dcterms:created>
  <dcterms:modified xsi:type="dcterms:W3CDTF">2018-04-17T10:33:06Z</dcterms:modified>
  <cp:category/>
  <cp:version/>
  <cp:contentType/>
  <cp:contentStatus/>
</cp:coreProperties>
</file>