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4000" windowHeight="97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Disclaimer"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'StTdf'!$C$2:$G$436</definedName>
    <definedName name="_xlnm.Print_Area" localSheetId="3">'StTdh'!$C$2:$T$93</definedName>
    <definedName name="_xlnm.Print_Area" localSheetId="4">'StTdo'!$A$1:$X$90</definedName>
    <definedName name="_xlnm.Print_Area" localSheetId="6">'StTds'!$C$2:$I$436</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'StTdf'!$B$12:$C$433</definedName>
    <definedName name="TdfUebSumme">'StTdf'!$E$9</definedName>
    <definedName name="TdfWertBer">'StTdf'!$E$12:$G$433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'StTds'!$B$12:$C$433</definedName>
    <definedName name="TdsUebSumme">'StTds'!$E$9</definedName>
    <definedName name="TdsWertBer">'StTds'!$F$12:$I$433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<sst xmlns="http://schemas.openxmlformats.org/spreadsheetml/2006/main" count="1877" uniqueCount="665">
  <si>
    <t>Malta</t>
  </si>
  <si>
    <t>Portugal</t>
  </si>
  <si>
    <t>Liechtenstein</t>
  </si>
  <si>
    <t>Steuerdaten</t>
  </si>
  <si>
    <t>Angaben zur Mappe</t>
  </si>
  <si>
    <t>(Stand/Version)</t>
  </si>
  <si>
    <t>-</t>
  </si>
  <si>
    <t>Japan</t>
  </si>
  <si>
    <t>USA</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</si>
  <si>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</si>
  <si>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</si>
  <si>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</si>
  <si>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</si>
  <si>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</si>
  <si>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</si>
  <si>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</si>
  <si>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</si>
  <si>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</si>
  <si>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</si>
  <si>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</si>
  <si>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</si>
  <si>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</si>
  <si>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</si>
  <si>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</si>
  <si>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</si>
  <si>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</si>
  <si>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</si>
  <si>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</si>
  <si>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</si>
  <si>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</si>
  <si>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</si>
  <si>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</si>
  <si>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</si>
  <si>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</si>
  <si>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</si>
  <si>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</si>
  <si>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</si>
  <si>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</si>
  <si>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</si>
  <si>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</si>
  <si>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</si>
  <si>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</si>
  <si>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</si>
  <si>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</si>
  <si>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</si>
  <si>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</si>
  <si>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</si>
  <si>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</si>
  <si>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</si>
  <si>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</si>
  <si>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</si>
  <si>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</si>
  <si>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</si>
  <si>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</si>
  <si>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</si>
  <si>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</si>
  <si>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</si>
  <si>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</si>
  <si>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</si>
  <si>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</si>
  <si>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</si>
  <si>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</si>
  <si>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</si>
  <si>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</si>
  <si>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</si>
  <si>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</si>
  <si>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</si>
  <si>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</si>
  <si>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</si>
  <si>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</si>
  <si>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</si>
  <si>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</si>
  <si>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</si>
  <si>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</si>
  <si>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</si>
  <si>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</si>
  <si>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</si>
  <si>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</si>
  <si>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</si>
  <si>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</si>
  <si>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</si>
  <si>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</si>
  <si>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</si>
  <si>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</si>
  <si>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</si>
  <si>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</si>
  <si>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</si>
  <si>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</si>
  <si>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</si>
  <si>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</si>
  <si>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</si>
  <si>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</si>
  <si>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</si>
  <si>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</si>
  <si>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</si>
  <si>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</si>
  <si>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</si>
  <si>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</si>
  <si>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</si>
  <si>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</si>
  <si>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</si>
  <si>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</si>
  <si>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</si>
  <si>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</si>
  <si>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</si>
  <si>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</si>
  <si>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</si>
  <si>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</si>
  <si>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</si>
  <si>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</si>
  <si>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</si>
  <si>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</si>
  <si>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</si>
  <si>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</si>
  <si>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</si>
  <si>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</si>
  <si>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</si>
  <si>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</si>
  <si>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</si>
  <si>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</si>
  <si>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</si>
  <si>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</si>
  <si>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</si>
  <si>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</si>
  <si>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</si>
  <si>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</si>
  <si>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</si>
  <si>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</si>
  <si>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</si>
  <si>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</si>
  <si>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</si>
  <si>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</si>
  <si>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</si>
  <si>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</si>
  <si>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</si>
  <si>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</si>
  <si>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</si>
  <si>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</si>
  <si>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</si>
  <si>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</si>
  <si>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</si>
  <si>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</si>
  <si>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</si>
  <si>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</si>
  <si>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</si>
  <si>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</si>
  <si>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</si>
  <si>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</si>
  <si>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</si>
  <si>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</si>
  <si>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</si>
  <si>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</si>
  <si>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</si>
  <si>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</si>
  <si>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</si>
  <si>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</si>
  <si>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</si>
  <si>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</si>
  <si>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</si>
  <si>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</si>
  <si>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</si>
  <si>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</si>
  <si>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</si>
  <si>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</si>
  <si>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</si>
  <si>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</si>
  <si>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</si>
  <si>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</si>
  <si>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</si>
  <si>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</si>
  <si>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</si>
  <si>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</si>
  <si>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</si>
  <si>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</si>
  <si>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</si>
  <si>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</si>
  <si>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</si>
  <si>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</si>
  <si>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</si>
  <si>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</si>
  <si>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</si>
  <si>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</si>
  <si>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</si>
  <si>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</si>
  <si>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</si>
  <si>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</si>
  <si>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</si>
  <si>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</si>
  <si>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</si>
  <si>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</si>
  <si>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</si>
  <si>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</si>
  <si>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</si>
  <si>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</si>
  <si>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</si>
  <si>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</si>
  <si>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</si>
  <si>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</si>
  <si>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</si>
  <si>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</si>
  <si>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</si>
  <si>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</si>
  <si>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</si>
  <si>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</si>
  <si>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</si>
  <si>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</si>
  <si>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</si>
  <si>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</si>
  <si>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</si>
  <si>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</si>
  <si>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</si>
  <si>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</si>
  <si>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</si>
  <si>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</si>
  <si>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</si>
  <si>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</si>
  <si>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</si>
  <si>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</si>
  <si>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</si>
  <si>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</si>
  <si>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</si>
  <si>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</si>
  <si>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</si>
  <si>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</si>
  <si>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</si>
  <si>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</si>
  <si>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</si>
  <si>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</si>
  <si>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</si>
  <si>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</si>
  <si>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</si>
  <si>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</si>
  <si>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</si>
  <si>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</si>
  <si>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</si>
  <si>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</si>
  <si>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</si>
  <si>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</si>
  <si>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</si>
  <si>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</si>
  <si>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</si>
  <si>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</si>
  <si>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</si>
  <si>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</si>
  <si>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</si>
  <si>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</si>
  <si>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</si>
  <si>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</si>
  <si>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</si>
  <si>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</si>
  <si>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</si>
  <si>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</si>
  <si>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</si>
  <si>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</si>
  <si>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</si>
  <si>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</si>
  <si>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</si>
  <si>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 xml:space="preserve">
*Change of calculation methodology due to adjustment of PfandBG for Q 2 2015</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</si>
  <si>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</si>
  <si>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</si>
  <si>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</si>
  <si>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</si>
  <si>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</si>
  <si>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</si>
  <si>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</si>
  <si>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</si>
  <si>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</si>
  <si>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</si>
  <si>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</si>
  <si>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</si>
  <si>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</si>
  <si>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</si>
  <si>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</si>
  <si>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</si>
  <si>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</si>
  <si>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</si>
  <si>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</si>
  <si>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</si>
  <si>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</si>
  <si>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</si>
  <si>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</si>
  <si>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</si>
  <si>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</si>
  <si>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</si>
  <si>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</si>
  <si>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</si>
  <si>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</si>
  <si>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</si>
  <si>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</si>
  <si>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</si>
  <si>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</si>
  <si>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</si>
  <si>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17.04.2018</t>
  </si>
  <si>
    <t>MUE</t>
  </si>
  <si>
    <t>Stadtsparkasse München</t>
  </si>
  <si>
    <t>22.06.2016</t>
  </si>
  <si>
    <t>F</t>
  </si>
  <si>
    <t>Mio</t>
  </si>
  <si>
    <t>U</t>
  </si>
  <si>
    <t>S</t>
  </si>
  <si>
    <t>Y:\Pfandbriefbüro\Pfandbriefstatistik\PfDaten\Excel\PfbTvEU_MUE_1803</t>
  </si>
  <si>
    <t>Stadtsparkasse Muenchen</t>
  </si>
  <si>
    <t>Sparkassenstr. 2</t>
  </si>
  <si>
    <t>D-80331 Muenchen, Germany</t>
  </si>
  <si>
    <t>Phone: +49 89 2167-0</t>
  </si>
  <si>
    <t>Fax: +49 89 2167-900000</t>
  </si>
  <si>
    <t>e-m: kontakt@sskm.de</t>
  </si>
  <si>
    <t>Internet: www.sskm.de</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</si>
  <si>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</si>
  <si>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</si>
  <si>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</si>
  <si>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</si>
  <si>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</si>
  <si>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</si>
  <si>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</si>
  <si>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</si>
  <si>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</si>
  <si>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</si>
  <si>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</si>
  <si>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</si>
  <si>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</si>
  <si>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</si>
  <si>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</si>
  <si>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</si>
  <si>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</si>
  <si>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</si>
  <si>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</si>
  <si>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</si>
  <si>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</si>
  <si>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</si>
  <si>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</si>
  <si>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</si>
  <si>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</si>
  <si>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</si>
  <si>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</si>
  <si>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</si>
  <si>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</si>
  <si>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</si>
  <si>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</si>
  <si>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</si>
  <si>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</si>
  <si>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</si>
  <si>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</si>
  <si>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</si>
  <si>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</si>
  <si>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</si>
  <si>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</si>
  <si>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</si>
  <si>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</si>
  <si>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</si>
  <si>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</si>
  <si>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</si>
  <si>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</si>
  <si>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</si>
  <si>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</si>
  <si>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</si>
  <si>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</si>
  <si>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</si>
  <si>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</si>
  <si>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</si>
  <si>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</si>
  <si>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</si>
  <si>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</si>
  <si>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</si>
  <si>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</si>
  <si>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</si>
  <si>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</si>
  <si>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</si>
  <si>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</si>
  <si>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</si>
  <si>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</si>
  <si>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</si>
  <si>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</si>
  <si>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</si>
  <si>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</si>
  <si>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</si>
  <si>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</si>
  <si>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</si>
  <si>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</si>
  <si>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</si>
  <si>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</si>
  <si>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</si>
  <si>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</si>
  <si>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</si>
  <si>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</si>
  <si>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</si>
  <si>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</si>
  <si>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</si>
  <si>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</si>
  <si>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</si>
  <si>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</si>
  <si>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</si>
  <si>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</si>
  <si>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</si>
  <si>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</si>
  <si>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</si>
  <si>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</si>
  <si>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</si>
  <si>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</si>
  <si>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</si>
  <si>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</si>
  <si>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</si>
  <si>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</si>
  <si>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</si>
  <si>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</si>
  <si>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</si>
  <si>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</si>
  <si>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</si>
  <si>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</si>
  <si>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</si>
  <si>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</si>
  <si>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</si>
  <si>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</si>
  <si>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</si>
  <si>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</si>
  <si>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</si>
  <si>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</si>
  <si>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</si>
  <si>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</si>
  <si>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</si>
  <si>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</si>
  <si>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</si>
  <si>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</si>
  <si>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</si>
  <si>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</si>
  <si>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</si>
  <si>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</si>
  <si>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</si>
  <si>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</si>
  <si>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</si>
  <si>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</si>
  <si>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</si>
  <si>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</si>
  <si>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</si>
  <si>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</si>
  <si>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</si>
  <si>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</si>
  <si>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</si>
  <si>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</si>
  <si>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</si>
  <si>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</si>
  <si>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</si>
  <si>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</si>
  <si>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</si>
  <si>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</si>
  <si>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</si>
  <si>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</si>
  <si>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</si>
  <si>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</si>
  <si>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</si>
  <si>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</si>
  <si>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</si>
  <si>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</si>
  <si>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</si>
  <si>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</si>
  <si>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</si>
  <si>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</si>
  <si>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</si>
  <si>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</si>
  <si>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</si>
  <si>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</si>
  <si>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</si>
  <si>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</si>
  <si>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</si>
  <si>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</si>
  <si>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</si>
  <si>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</si>
  <si>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</si>
  <si>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</si>
  <si>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</si>
  <si>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</si>
  <si>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</si>
  <si>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</si>
  <si>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</si>
  <si>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</si>
  <si>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</si>
  <si>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</si>
  <si>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</si>
  <si>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</si>
  <si>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</si>
  <si>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</si>
  <si>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</si>
  <si>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</si>
  <si>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</si>
  <si>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</si>
  <si>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</si>
  <si>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</si>
  <si>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</si>
  <si>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</si>
  <si>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</si>
  <si>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</si>
  <si>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</si>
  <si>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</si>
  <si>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</si>
  <si>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</si>
  <si>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</si>
  <si>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</si>
  <si>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</si>
  <si>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</si>
  <si>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</si>
  <si>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</si>
  <si>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</si>
  <si>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</si>
  <si>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</si>
  <si>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</si>
  <si>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</si>
  <si>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</si>
  <si>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</si>
  <si>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</si>
  <si>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</si>
  <si>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</si>
  <si>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</si>
  <si>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</si>
  <si>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</si>
  <si>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</si>
  <si>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</si>
  <si>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</si>
  <si>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</si>
  <si>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</si>
  <si>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</si>
  <si>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</si>
  <si>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</si>
  <si>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</si>
  <si>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</si>
  <si>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</si>
  <si>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</si>
  <si>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</si>
  <si>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</si>
  <si>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</si>
  <si>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</si>
  <si>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</si>
  <si>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</si>
  <si>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</si>
  <si>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</si>
  <si>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</si>
  <si>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</si>
  <si>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</si>
  <si>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</si>
  <si>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</si>
  <si>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</si>
  <si>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</si>
  <si>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</si>
  <si>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</si>
  <si>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</si>
  <si>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</si>
  <si>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</si>
  <si>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</si>
  <si>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</si>
  <si>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</si>
  <si>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</si>
  <si>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</si>
  <si>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</si>
  <si>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</si>
  <si>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</si>
  <si>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</si>
  <si>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</si>
  <si>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</si>
  <si>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</si>
  <si>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</si>
  <si>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</si>
  <si>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</si>
  <si>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</si>
  <si>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</si>
  <si>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</si>
  <si>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</si>
  <si>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</si>
  <si>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</si>
  <si>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</si>
  <si>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</si>
  <si>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</si>
  <si>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</si>
  <si>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</si>
  <si>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</si>
  <si>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</si>
  <si>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</si>
  <si>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</si>
  <si>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</si>
  <si>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</si>
  <si>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</si>
  <si>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</si>
  <si>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</si>
  <si>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</si>
  <si>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</si>
  <si>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</si>
  <si>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</si>
  <si>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</si>
  <si>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</si>
  <si>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</si>
  <si>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</si>
  <si>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</si>
  <si>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</si>
  <si>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</si>
  <si>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</si>
  <si>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</si>
  <si>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</si>
  <si>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</si>
  <si>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</si>
  <si>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</si>
  <si>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</si>
  <si>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</si>
  <si>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</si>
  <si>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</si>
  <si>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</si>
  <si>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</si>
  <si>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</si>
  <si>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</si>
  <si>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</si>
  <si>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</si>
  <si>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</si>
  <si>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</si>
  <si>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</si>
  <si>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</si>
  <si>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</si>
  <si>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</si>
  <si>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</si>
  <si>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</si>
  <si>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</si>
  <si>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</si>
  <si>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</si>
  <si>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</si>
  <si>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</si>
  <si>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</si>
  <si>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</si>
  <si>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</si>
  <si>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</si>
  <si>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</si>
  <si>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</si>
  <si>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</si>
  <si>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</si>
  <si>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</si>
  <si>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</si>
  <si>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</si>
  <si>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</si>
  <si>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</si>
  <si>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</si>
  <si>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</si>
  <si>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</si>
  <si>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</si>
  <si>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</si>
  <si>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</si>
  <si>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</si>
  <si>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</si>
  <si>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</si>
  <si>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</si>
  <si>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</si>
  <si>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</si>
  <si>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</si>
  <si>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</si>
  <si>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</si>
  <si>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</si>
  <si>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</si>
  <si>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</si>
  <si>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</si>
  <si>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</si>
  <si>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</si>
  <si>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</si>
  <si>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</si>
  <si>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</si>
  <si>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</si>
  <si>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</si>
  <si>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AUD</t>
  </si>
  <si>
    <t>J</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</si>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</sst>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name val="Arial"/>
      <family val="0"/>
    </font>
    <font>
      <sz val="7"/>
      <color indexed="55"/>
      <name val="Arial"/>
      <family val="0"/>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7"/>
      <color indexed="9"/>
      <name val="Verdana"/>
      <family val="2"/>
    </font>
    <font>
      <b/>
      <sz val="10"/>
      <color indexed="9"/>
      <name val="Verdana"/>
      <family val="2"/>
    </font>
    <font>
      <sz val="7"/>
      <color indexed="35"/>
      <name val="Verdana"/>
      <family val="2"/>
    </font>
    <font>
      <b/>
      <u val="single"/>
      <sz val="10"/>
      <color rgb="FFFF0000"/>
      <name val="Arial"/>
      <family val="2"/>
    </font>
    <font>
      <sz val="7"/>
      <color theme="0" tint="-0.1499900072813034"/>
      <name val="Verdana"/>
      <family val="2"/>
    </font>
    <font>
      <sz val="10"/>
      <color theme="0" tint="-0.24997000396251678"/>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16"/>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thin"/>
      <right>
        <color indexed="63"/>
      </right>
      <top>
        <color indexed="63"/>
      </top>
      <bottom style="thin">
        <color indexed="27"/>
      </bottom>
    </border>
    <border>
      <left style="thin"/>
      <right>
        <color indexed="63"/>
      </right>
      <top style="thin"/>
      <bottom style="thin">
        <color indexed="55"/>
      </bottom>
    </border>
    <border>
      <left style="medium"/>
      <right>
        <color indexed="63"/>
      </right>
      <top>
        <color indexed="63"/>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right/>
      <top/>
      <bottom style="medium"/>
    </border>
    <border>
      <left/>
      <right style="medium"/>
      <top/>
      <bottom style="medium"/>
    </border>
    <border>
      <left style="thin">
        <color indexed="55"/>
      </left>
      <right style="medium">
        <color indexed="55"/>
      </right>
      <top style="thin">
        <color indexed="55"/>
      </top>
      <bottom style="thin">
        <color indexed="55"/>
      </bottom>
    </border>
    <border>
      <left style="thin">
        <color indexed="55"/>
      </left>
      <right style="medium">
        <color indexed="55"/>
      </right>
      <top style="thin">
        <color indexed="55"/>
      </top>
      <bottom style="thin"/>
    </border>
    <border>
      <left>
        <color indexed="63"/>
      </left>
      <right style="thin">
        <color indexed="59"/>
      </right>
      <top>
        <color indexed="63"/>
      </top>
      <bottom>
        <color indexed="63"/>
      </bottom>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style="thin">
        <color indexed="59"/>
      </left>
      <right style="thin">
        <color indexed="59"/>
      </right>
      <top>
        <color indexed="63"/>
      </top>
      <bottom style="thin">
        <color indexed="55"/>
      </botto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style="medium"/>
      <right/>
      <top style="medium"/>
      <bottom style="thin"/>
    </border>
    <border>
      <left>
        <color indexed="63"/>
      </left>
      <right style="medium"/>
      <top>
        <color indexed="63"/>
      </top>
      <bottom>
        <color indexed="63"/>
      </bottom>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399">
    <xf numFmtId="0" fontId="0" fillId="0" borderId="0" xfId="0" applyAlignment="1">
      <alignment/>
    </xf>
    <xf numFmtId="0" fontId="6" fillId="17" borderId="0" xfId="58" applyFont="1" applyFill="1">
      <alignment/>
      <protection/>
    </xf>
    <xf numFmtId="0" fontId="6" fillId="0" borderId="0" xfId="58"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8"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0" fillId="20" borderId="0" xfId="0" applyNumberFormat="1" applyFont="1" applyFill="1" applyBorder="1" applyAlignment="1">
      <alignment horizontal="left"/>
    </xf>
    <xf numFmtId="200" fontId="23" fillId="6" borderId="13" xfId="0" applyNumberFormat="1" applyFont="1" applyFill="1" applyBorder="1" applyAlignment="1">
      <alignment horizontal="center"/>
    </xf>
    <xf numFmtId="200" fontId="13" fillId="20" borderId="0" xfId="0" applyNumberFormat="1" applyFont="1" applyFill="1" applyBorder="1" applyAlignment="1">
      <alignment/>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1"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1" borderId="16" xfId="0" applyNumberFormat="1" applyFont="1" applyFill="1" applyBorder="1" applyAlignment="1">
      <alignment horizontal="center"/>
    </xf>
    <xf numFmtId="200" fontId="13" fillId="21" borderId="18" xfId="0" applyNumberFormat="1" applyFont="1" applyFill="1" applyBorder="1" applyAlignment="1">
      <alignment horizontal="center"/>
    </xf>
    <xf numFmtId="200" fontId="13" fillId="21" borderId="16" xfId="0" applyNumberFormat="1" applyFont="1" applyFill="1" applyBorder="1" applyAlignment="1">
      <alignment/>
    </xf>
    <xf numFmtId="200" fontId="13" fillId="21"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1" borderId="13" xfId="0" applyNumberFormat="1" applyFont="1" applyFill="1" applyBorder="1" applyAlignment="1">
      <alignment vertical="top" wrapText="1"/>
    </xf>
    <xf numFmtId="200" fontId="23" fillId="21" borderId="19" xfId="0" applyNumberFormat="1" applyFont="1" applyFill="1" applyBorder="1" applyAlignment="1">
      <alignment vertical="top" wrapText="1"/>
    </xf>
    <xf numFmtId="200" fontId="23" fillId="21"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8" applyNumberFormat="1" applyFont="1" applyFill="1">
      <alignment/>
      <protection/>
    </xf>
    <xf numFmtId="0" fontId="14" fillId="0" borderId="0" xfId="58" applyFont="1" applyFill="1">
      <alignment/>
      <protection/>
    </xf>
    <xf numFmtId="0" fontId="30" fillId="0" borderId="0" xfId="58" applyFont="1">
      <alignment/>
      <protection/>
    </xf>
    <xf numFmtId="0" fontId="31" fillId="0" borderId="0" xfId="58" applyFont="1">
      <alignment/>
      <protection/>
    </xf>
    <xf numFmtId="14" fontId="14" fillId="0" borderId="0" xfId="58" applyNumberFormat="1" applyFont="1" applyFill="1" applyAlignment="1">
      <alignment horizontal="left"/>
      <protection/>
    </xf>
    <xf numFmtId="0" fontId="16" fillId="0" borderId="0" xfId="58" applyFont="1" applyFill="1" applyAlignment="1">
      <alignment horizontal="left"/>
      <protection/>
    </xf>
    <xf numFmtId="0" fontId="14" fillId="0" borderId="0" xfId="58" applyFont="1" applyFill="1">
      <alignment/>
      <protection/>
    </xf>
    <xf numFmtId="49" fontId="14" fillId="0" borderId="0" xfId="58" applyNumberFormat="1" applyFont="1" applyFill="1">
      <alignment/>
      <protection/>
    </xf>
    <xf numFmtId="14" fontId="31" fillId="0" borderId="0" xfId="58" applyNumberFormat="1" applyFont="1" applyFill="1" applyAlignment="1">
      <alignment horizontal="left"/>
      <protection/>
    </xf>
    <xf numFmtId="0" fontId="33" fillId="0" borderId="0" xfId="58" applyFont="1" applyFill="1" applyAlignment="1">
      <alignment horizontal="left"/>
      <protection/>
    </xf>
    <xf numFmtId="0" fontId="31" fillId="0" borderId="0" xfId="58" applyFont="1" applyFill="1">
      <alignment/>
      <protection/>
    </xf>
    <xf numFmtId="49" fontId="31" fillId="0" borderId="0" xfId="58" applyNumberFormat="1" applyFont="1" applyFill="1">
      <alignment/>
      <protection/>
    </xf>
    <xf numFmtId="0" fontId="32" fillId="0" borderId="0" xfId="58" applyFont="1" applyFill="1">
      <alignment/>
      <protection/>
    </xf>
    <xf numFmtId="0" fontId="31" fillId="0" borderId="0" xfId="58" applyFont="1" applyFill="1">
      <alignment/>
      <protection/>
    </xf>
    <xf numFmtId="0" fontId="6" fillId="0" borderId="0" xfId="58" applyFont="1" applyFill="1">
      <alignment/>
      <protection/>
    </xf>
    <xf numFmtId="0" fontId="15" fillId="0" borderId="0" xfId="58" applyFont="1" applyFill="1">
      <alignment/>
      <protection/>
    </xf>
    <xf numFmtId="0" fontId="14" fillId="0" borderId="0" xfId="58" applyNumberFormat="1" applyFont="1" applyFill="1">
      <alignment/>
      <protection/>
    </xf>
    <xf numFmtId="0" fontId="0" fillId="0" borderId="0" xfId="0" applyFont="1" applyFill="1" applyAlignment="1">
      <alignment/>
    </xf>
    <xf numFmtId="200" fontId="27" fillId="21" borderId="0" xfId="0" applyNumberFormat="1" applyFont="1" applyFill="1" applyBorder="1" applyAlignment="1">
      <alignment vertical="center"/>
    </xf>
    <xf numFmtId="200" fontId="13" fillId="21" borderId="15" xfId="0" applyNumberFormat="1" applyFont="1" applyFill="1" applyBorder="1" applyAlignment="1">
      <alignment horizontal="left" vertical="center"/>
    </xf>
    <xf numFmtId="200" fontId="13" fillId="21" borderId="16" xfId="0" applyNumberFormat="1" applyFont="1" applyFill="1" applyBorder="1" applyAlignment="1">
      <alignment horizontal="center" vertical="center"/>
    </xf>
    <xf numFmtId="200" fontId="25" fillId="21" borderId="16" xfId="0" applyNumberFormat="1" applyFont="1" applyFill="1" applyBorder="1" applyAlignment="1">
      <alignment horizontal="center" vertical="center"/>
    </xf>
    <xf numFmtId="200" fontId="13" fillId="21" borderId="0" xfId="0" applyNumberFormat="1" applyFont="1" applyFill="1" applyBorder="1" applyAlignment="1">
      <alignment vertical="center"/>
    </xf>
    <xf numFmtId="200" fontId="13" fillId="21" borderId="16" xfId="0" applyNumberFormat="1" applyFont="1" applyFill="1" applyBorder="1" applyAlignment="1">
      <alignment vertical="center"/>
    </xf>
    <xf numFmtId="200" fontId="13" fillId="21"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0" fontId="0" fillId="2" borderId="0" xfId="58" applyFont="1" applyFill="1">
      <alignment/>
      <protection/>
    </xf>
    <xf numFmtId="0" fontId="0" fillId="16" borderId="0" xfId="58" applyFont="1" applyFill="1">
      <alignment/>
      <protection/>
    </xf>
    <xf numFmtId="0" fontId="0" fillId="16" borderId="0" xfId="58" applyFont="1" applyFill="1">
      <alignment/>
      <protection/>
    </xf>
    <xf numFmtId="0" fontId="1" fillId="16" borderId="0" xfId="58" applyFont="1" applyFill="1">
      <alignment/>
      <protection/>
    </xf>
    <xf numFmtId="0" fontId="1" fillId="22" borderId="0" xfId="58" applyFont="1" applyFill="1">
      <alignment/>
      <protection/>
    </xf>
    <xf numFmtId="0" fontId="34" fillId="16" borderId="0" xfId="58" applyFont="1" applyFill="1">
      <alignment/>
      <protection/>
    </xf>
    <xf numFmtId="14" fontId="0" fillId="16" borderId="0" xfId="58" applyNumberFormat="1" applyFont="1" applyFill="1" applyAlignment="1">
      <alignment horizontal="left"/>
      <protection/>
    </xf>
    <xf numFmtId="0" fontId="35" fillId="16" borderId="0" xfId="58" applyFont="1" applyFill="1" applyAlignment="1">
      <alignment horizontal="left"/>
      <protection/>
    </xf>
    <xf numFmtId="0" fontId="36" fillId="2" borderId="0" xfId="58" applyFont="1" applyFill="1">
      <alignment/>
      <protection/>
    </xf>
    <xf numFmtId="14" fontId="0" fillId="2" borderId="0" xfId="58" applyNumberFormat="1" applyFont="1" applyFill="1" applyAlignment="1">
      <alignment horizontal="left"/>
      <protection/>
    </xf>
    <xf numFmtId="0" fontId="0" fillId="2" borderId="0" xfId="58" applyNumberFormat="1" applyFont="1" applyFill="1">
      <alignment/>
      <protection/>
    </xf>
    <xf numFmtId="0" fontId="34" fillId="23" borderId="0" xfId="58" applyFont="1" applyFill="1">
      <alignment/>
      <protection/>
    </xf>
    <xf numFmtId="0" fontId="35" fillId="0" borderId="0" xfId="58" applyFont="1">
      <alignment/>
      <protection/>
    </xf>
    <xf numFmtId="0" fontId="35" fillId="23" borderId="0" xfId="58" applyFont="1" applyFill="1">
      <alignment/>
      <protection/>
    </xf>
    <xf numFmtId="0" fontId="0" fillId="0" borderId="0" xfId="58" applyFont="1">
      <alignment/>
      <protection/>
    </xf>
    <xf numFmtId="49" fontId="35" fillId="24" borderId="0" xfId="58" applyNumberFormat="1" applyFont="1" applyFill="1">
      <alignment/>
      <protection/>
    </xf>
    <xf numFmtId="0" fontId="0" fillId="4" borderId="0" xfId="58" applyNumberFormat="1" applyFont="1" applyFill="1">
      <alignment/>
      <protection/>
    </xf>
    <xf numFmtId="49" fontId="0" fillId="4" borderId="0" xfId="58"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8"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4" xfId="47" applyNumberFormat="1" applyFont="1" applyFill="1" applyBorder="1" applyAlignment="1">
      <alignment/>
    </xf>
    <xf numFmtId="212" fontId="13" fillId="0" borderId="24"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8" applyFont="1">
      <alignment/>
      <protection/>
    </xf>
    <xf numFmtId="0" fontId="1" fillId="0" borderId="0" xfId="58" applyFont="1" quotePrefix="1">
      <alignment/>
      <protection/>
    </xf>
    <xf numFmtId="0" fontId="9" fillId="2" borderId="0" xfId="58" applyFont="1" applyFill="1">
      <alignment/>
      <protection/>
    </xf>
    <xf numFmtId="0" fontId="9" fillId="0" borderId="0" xfId="58" applyFont="1" applyFill="1">
      <alignment/>
      <protection/>
    </xf>
    <xf numFmtId="0" fontId="24" fillId="0" borderId="0" xfId="0" applyFont="1" applyAlignment="1">
      <alignment/>
    </xf>
    <xf numFmtId="200" fontId="13" fillId="0" borderId="25" xfId="0" applyNumberFormat="1" applyFont="1" applyBorder="1" applyAlignment="1">
      <alignment horizontal="right" vertical="center"/>
    </xf>
    <xf numFmtId="212" fontId="13" fillId="19" borderId="25"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1" borderId="26" xfId="0" applyNumberFormat="1" applyFont="1" applyFill="1" applyBorder="1" applyAlignment="1">
      <alignment/>
    </xf>
    <xf numFmtId="200" fontId="13" fillId="6" borderId="27" xfId="0" applyNumberFormat="1" applyFont="1" applyFill="1" applyBorder="1" applyAlignment="1">
      <alignment/>
    </xf>
    <xf numFmtId="200" fontId="13" fillId="21" borderId="26" xfId="0" applyNumberFormat="1" applyFont="1" applyFill="1" applyBorder="1" applyAlignment="1">
      <alignment vertical="top" wrapText="1"/>
    </xf>
    <xf numFmtId="200" fontId="23" fillId="6" borderId="28" xfId="0" applyNumberFormat="1" applyFont="1" applyFill="1" applyBorder="1" applyAlignment="1">
      <alignment vertical="top" wrapText="1"/>
    </xf>
    <xf numFmtId="200" fontId="13" fillId="0" borderId="29" xfId="0" applyNumberFormat="1" applyFont="1" applyFill="1" applyBorder="1" applyAlignment="1">
      <alignment horizontal="center"/>
    </xf>
    <xf numFmtId="200" fontId="13" fillId="0" borderId="30" xfId="0" applyNumberFormat="1" applyFont="1" applyFill="1" applyBorder="1" applyAlignment="1">
      <alignment horizontal="center"/>
    </xf>
    <xf numFmtId="212" fontId="13" fillId="2" borderId="29" xfId="0" applyNumberFormat="1" applyFont="1" applyFill="1" applyBorder="1" applyAlignment="1">
      <alignment/>
    </xf>
    <xf numFmtId="212" fontId="13" fillId="2" borderId="30" xfId="0" applyNumberFormat="1" applyFont="1" applyFill="1" applyBorder="1" applyAlignment="1">
      <alignment/>
    </xf>
    <xf numFmtId="212" fontId="13" fillId="0" borderId="29"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00" fontId="23" fillId="21" borderId="34" xfId="0" applyNumberFormat="1" applyFont="1" applyFill="1" applyBorder="1" applyAlignment="1">
      <alignment/>
    </xf>
    <xf numFmtId="200" fontId="13" fillId="21" borderId="34" xfId="0" applyNumberFormat="1" applyFont="1" applyFill="1" applyBorder="1" applyAlignment="1">
      <alignment vertical="top" wrapText="1"/>
    </xf>
    <xf numFmtId="200" fontId="13" fillId="18" borderId="29" xfId="0" applyNumberFormat="1" applyFont="1" applyFill="1" applyBorder="1" applyAlignment="1">
      <alignment horizontal="center"/>
    </xf>
    <xf numFmtId="200" fontId="13" fillId="18" borderId="30"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5" xfId="0" applyNumberFormat="1" applyFont="1" applyBorder="1" applyAlignment="1">
      <alignment horizontal="center"/>
    </xf>
    <xf numFmtId="212" fontId="13" fillId="19" borderId="36" xfId="0" applyNumberFormat="1" applyFont="1" applyFill="1" applyBorder="1" applyAlignment="1">
      <alignment horizontal="right"/>
    </xf>
    <xf numFmtId="212" fontId="13" fillId="18" borderId="37" xfId="0" applyNumberFormat="1" applyFont="1" applyFill="1" applyBorder="1" applyAlignment="1">
      <alignment horizontal="right"/>
    </xf>
    <xf numFmtId="200" fontId="13" fillId="0" borderId="38" xfId="0" applyNumberFormat="1" applyFont="1" applyBorder="1" applyAlignment="1">
      <alignment horizontal="center" vertical="center"/>
    </xf>
    <xf numFmtId="200" fontId="13" fillId="0" borderId="36" xfId="0" applyNumberFormat="1" applyFont="1" applyBorder="1" applyAlignment="1">
      <alignment horizontal="center"/>
    </xf>
    <xf numFmtId="200" fontId="13" fillId="0" borderId="39" xfId="0" applyNumberFormat="1" applyFont="1" applyBorder="1" applyAlignment="1">
      <alignment vertical="top" wrapText="1"/>
    </xf>
    <xf numFmtId="200" fontId="13" fillId="0" borderId="40" xfId="0" applyNumberFormat="1" applyFont="1" applyBorder="1" applyAlignment="1">
      <alignment horizontal="center" vertical="center"/>
    </xf>
    <xf numFmtId="212" fontId="13" fillId="19" borderId="41" xfId="0" applyNumberFormat="1" applyFont="1" applyFill="1" applyBorder="1" applyAlignment="1">
      <alignment horizontal="right" vertical="center"/>
    </xf>
    <xf numFmtId="212" fontId="13" fillId="18" borderId="42" xfId="0" applyNumberFormat="1" applyFont="1" applyFill="1" applyBorder="1" applyAlignment="1">
      <alignment horizontal="right" vertical="center"/>
    </xf>
    <xf numFmtId="200" fontId="13" fillId="0" borderId="41" xfId="0" applyNumberFormat="1" applyFont="1" applyBorder="1" applyAlignment="1">
      <alignment horizontal="center" vertical="center"/>
    </xf>
    <xf numFmtId="212" fontId="13" fillId="18" borderId="43" xfId="0" applyNumberFormat="1" applyFont="1" applyFill="1" applyBorder="1" applyAlignment="1">
      <alignment horizontal="right" vertical="center"/>
    </xf>
    <xf numFmtId="200" fontId="13" fillId="0" borderId="36"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1" borderId="44" xfId="0" applyNumberFormat="1" applyFont="1" applyFill="1" applyBorder="1" applyAlignment="1">
      <alignment/>
    </xf>
    <xf numFmtId="200" fontId="13" fillId="6" borderId="45" xfId="0" applyNumberFormat="1" applyFont="1" applyFill="1" applyBorder="1" applyAlignment="1">
      <alignment/>
    </xf>
    <xf numFmtId="200" fontId="13" fillId="6" borderId="41" xfId="0" applyNumberFormat="1" applyFont="1" applyFill="1" applyBorder="1" applyAlignment="1">
      <alignment/>
    </xf>
    <xf numFmtId="200" fontId="13" fillId="6" borderId="46" xfId="0" applyNumberFormat="1" applyFont="1" applyFill="1" applyBorder="1" applyAlignment="1">
      <alignment/>
    </xf>
    <xf numFmtId="200" fontId="23" fillId="21" borderId="26" xfId="0" applyNumberFormat="1" applyFont="1" applyFill="1" applyBorder="1" applyAlignment="1">
      <alignment/>
    </xf>
    <xf numFmtId="200" fontId="13" fillId="0" borderId="0" xfId="0" applyNumberFormat="1" applyFont="1" applyFill="1" applyBorder="1" applyAlignment="1">
      <alignment vertical="top" wrapText="1"/>
    </xf>
    <xf numFmtId="200" fontId="13" fillId="21" borderId="47" xfId="0" applyNumberFormat="1" applyFont="1" applyFill="1" applyBorder="1" applyAlignment="1">
      <alignment vertical="top" wrapText="1"/>
    </xf>
    <xf numFmtId="200" fontId="13" fillId="6" borderId="44" xfId="0" applyNumberFormat="1" applyFont="1" applyFill="1" applyBorder="1" applyAlignment="1">
      <alignment horizontal="left"/>
    </xf>
    <xf numFmtId="200" fontId="10" fillId="0" borderId="0" xfId="0" applyNumberFormat="1" applyFont="1" applyFill="1" applyAlignment="1">
      <alignment/>
    </xf>
    <xf numFmtId="200" fontId="13" fillId="18" borderId="48" xfId="0" applyNumberFormat="1" applyFont="1" applyFill="1" applyBorder="1" applyAlignment="1">
      <alignment/>
    </xf>
    <xf numFmtId="200" fontId="10" fillId="0" borderId="49" xfId="0" applyNumberFormat="1" applyFont="1" applyFill="1" applyBorder="1" applyAlignment="1">
      <alignment/>
    </xf>
    <xf numFmtId="49" fontId="10" fillId="0" borderId="49" xfId="0" applyNumberFormat="1" applyFont="1" applyBorder="1" applyAlignment="1">
      <alignment/>
    </xf>
    <xf numFmtId="200" fontId="23" fillId="18" borderId="48" xfId="0" applyNumberFormat="1" applyFont="1" applyFill="1" applyBorder="1" applyAlignment="1">
      <alignment/>
    </xf>
    <xf numFmtId="212" fontId="13" fillId="0" borderId="25"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8" xfId="0" applyNumberFormat="1" applyFont="1" applyFill="1" applyBorder="1" applyAlignment="1">
      <alignment horizontal="right" vertical="center"/>
    </xf>
    <xf numFmtId="212" fontId="13" fillId="18" borderId="50"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0" borderId="51" xfId="0" applyNumberFormat="1" applyFont="1" applyFill="1" applyBorder="1" applyAlignment="1">
      <alignment vertical="center"/>
    </xf>
    <xf numFmtId="200" fontId="13" fillId="0" borderId="11" xfId="0" applyNumberFormat="1" applyFont="1" applyFill="1" applyBorder="1" applyAlignment="1">
      <alignment/>
    </xf>
    <xf numFmtId="200" fontId="13" fillId="0" borderId="52" xfId="0" applyNumberFormat="1" applyFont="1" applyBorder="1" applyAlignment="1">
      <alignment vertical="center" wrapText="1"/>
    </xf>
    <xf numFmtId="200" fontId="13" fillId="0" borderId="53" xfId="0" applyNumberFormat="1" applyFont="1" applyBorder="1" applyAlignment="1">
      <alignment vertical="center" wrapText="1"/>
    </xf>
    <xf numFmtId="200" fontId="57" fillId="0" borderId="54" xfId="0" applyNumberFormat="1" applyFont="1" applyBorder="1" applyAlignment="1">
      <alignment/>
    </xf>
    <xf numFmtId="200" fontId="57" fillId="0" borderId="54" xfId="0" applyNumberFormat="1" applyFont="1" applyBorder="1" applyAlignment="1">
      <alignment vertical="center"/>
    </xf>
    <xf numFmtId="200" fontId="13" fillId="0" borderId="35" xfId="0" applyNumberFormat="1" applyFont="1" applyBorder="1" applyAlignment="1">
      <alignment horizontal="center" vertical="center"/>
    </xf>
    <xf numFmtId="212" fontId="13" fillId="19" borderId="36" xfId="0" applyNumberFormat="1" applyFont="1" applyFill="1" applyBorder="1" applyAlignment="1">
      <alignment horizontal="right" vertical="center"/>
    </xf>
    <xf numFmtId="212" fontId="13" fillId="18" borderId="37" xfId="0" applyNumberFormat="1" applyFont="1" applyFill="1" applyBorder="1" applyAlignment="1">
      <alignment horizontal="right" vertical="center"/>
    </xf>
    <xf numFmtId="212" fontId="13" fillId="19" borderId="40" xfId="0" applyNumberFormat="1" applyFont="1" applyFill="1" applyBorder="1" applyAlignment="1">
      <alignment horizontal="right" vertical="center"/>
    </xf>
    <xf numFmtId="200" fontId="13" fillId="0" borderId="55" xfId="0" applyNumberFormat="1" applyFont="1" applyBorder="1" applyAlignment="1">
      <alignment vertical="center" wrapText="1"/>
    </xf>
    <xf numFmtId="0" fontId="0" fillId="0" borderId="56" xfId="0" applyFill="1" applyBorder="1" applyAlignment="1">
      <alignment/>
    </xf>
    <xf numFmtId="200" fontId="13" fillId="0" borderId="57" xfId="0" applyNumberFormat="1" applyFont="1" applyFill="1" applyBorder="1" applyAlignment="1">
      <alignment/>
    </xf>
    <xf numFmtId="200" fontId="13" fillId="6" borderId="58" xfId="0" applyNumberFormat="1" applyFont="1" applyFill="1" applyBorder="1" applyAlignment="1">
      <alignment/>
    </xf>
    <xf numFmtId="200" fontId="23" fillId="6" borderId="59" xfId="0" applyNumberFormat="1" applyFont="1" applyFill="1" applyBorder="1" applyAlignment="1">
      <alignment/>
    </xf>
    <xf numFmtId="200" fontId="13" fillId="0" borderId="60" xfId="0" applyNumberFormat="1" applyFont="1" applyFill="1" applyBorder="1" applyAlignment="1">
      <alignment horizontal="center"/>
    </xf>
    <xf numFmtId="0" fontId="24"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5" xfId="0" applyNumberFormat="1" applyFont="1" applyFill="1" applyBorder="1" applyAlignment="1">
      <alignment horizontal="right" vertical="center"/>
    </xf>
    <xf numFmtId="200" fontId="13" fillId="21" borderId="25"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1" borderId="10" xfId="0" applyNumberFormat="1" applyFont="1" applyFill="1" applyBorder="1" applyAlignment="1">
      <alignment horizontal="right" vertical="top"/>
    </xf>
    <xf numFmtId="200" fontId="13" fillId="0" borderId="12" xfId="0" applyNumberFormat="1" applyFont="1" applyFill="1" applyBorder="1" applyAlignment="1">
      <alignment/>
    </xf>
    <xf numFmtId="200" fontId="10" fillId="0" borderId="61" xfId="0" applyNumberFormat="1" applyFont="1" applyFill="1" applyBorder="1" applyAlignment="1">
      <alignment/>
    </xf>
    <xf numFmtId="0" fontId="60" fillId="0" borderId="62" xfId="0" applyFont="1" applyBorder="1" applyAlignment="1">
      <alignment/>
    </xf>
    <xf numFmtId="0" fontId="13" fillId="0" borderId="0" xfId="0" applyFont="1" applyFill="1" applyAlignment="1">
      <alignment horizontal="left"/>
    </xf>
    <xf numFmtId="200" fontId="13" fillId="0" borderId="63" xfId="0" applyNumberFormat="1" applyFont="1" applyBorder="1" applyAlignment="1">
      <alignment vertical="center" wrapText="1"/>
    </xf>
    <xf numFmtId="0" fontId="13" fillId="0" borderId="25" xfId="0" applyFont="1" applyFill="1" applyBorder="1" applyAlignment="1">
      <alignment horizontal="left"/>
    </xf>
    <xf numFmtId="200" fontId="13" fillId="0" borderId="25" xfId="0" applyNumberFormat="1" applyFont="1" applyFill="1" applyBorder="1" applyAlignment="1">
      <alignment horizontal="left" vertical="center" wrapText="1"/>
    </xf>
    <xf numFmtId="200" fontId="13" fillId="0" borderId="63" xfId="0" applyNumberFormat="1" applyFont="1" applyBorder="1" applyAlignment="1">
      <alignment horizontal="left" vertical="center" wrapText="1"/>
    </xf>
    <xf numFmtId="0" fontId="0" fillId="0" borderId="25" xfId="0" applyBorder="1" applyAlignment="1">
      <alignment/>
    </xf>
    <xf numFmtId="200" fontId="13" fillId="0" borderId="39" xfId="0" applyNumberFormat="1" applyFont="1" applyBorder="1" applyAlignment="1">
      <alignment horizontal="left" vertical="center" wrapText="1"/>
    </xf>
    <xf numFmtId="200" fontId="13" fillId="0" borderId="52" xfId="0" applyNumberFormat="1" applyFont="1" applyBorder="1" applyAlignment="1">
      <alignment horizontal="left" vertical="center" wrapText="1"/>
    </xf>
    <xf numFmtId="200" fontId="13" fillId="0" borderId="53" xfId="0" applyNumberFormat="1" applyFont="1" applyBorder="1" applyAlignment="1">
      <alignment horizontal="left" vertical="center" wrapText="1"/>
    </xf>
    <xf numFmtId="200" fontId="23" fillId="6" borderId="64" xfId="0" applyNumberFormat="1" applyFont="1" applyFill="1" applyBorder="1" applyAlignment="1">
      <alignment horizontal="left" vertical="center" wrapText="1"/>
    </xf>
    <xf numFmtId="0" fontId="0" fillId="0" borderId="0" xfId="0" applyAlignment="1">
      <alignment horizontal="right"/>
    </xf>
    <xf numFmtId="0" fontId="61" fillId="0" borderId="0" xfId="0" applyFont="1" applyAlignment="1">
      <alignment horizontal="right"/>
    </xf>
    <xf numFmtId="0" fontId="61" fillId="0" borderId="0" xfId="0" applyFont="1" applyAlignment="1">
      <alignment horizontal="right" vertical="center"/>
    </xf>
    <xf numFmtId="0" fontId="31" fillId="0" borderId="0" xfId="58" applyNumberFormat="1" applyFont="1" applyFill="1">
      <alignment/>
      <protection/>
    </xf>
    <xf numFmtId="0" fontId="0" fillId="16" borderId="0" xfId="58" applyFont="1" applyFill="1">
      <alignment/>
      <protection/>
    </xf>
    <xf numFmtId="0" fontId="72" fillId="0" borderId="0" xfId="58" applyFont="1">
      <alignment/>
      <protection/>
    </xf>
    <xf numFmtId="200" fontId="23" fillId="21"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1" borderId="66" xfId="0" applyNumberFormat="1" applyFont="1" applyFill="1" applyBorder="1" applyAlignment="1">
      <alignment vertical="center" wrapText="1"/>
    </xf>
    <xf numFmtId="212" fontId="73" fillId="26" borderId="21" xfId="0" applyNumberFormat="1" applyFont="1" applyFill="1" applyBorder="1" applyAlignment="1">
      <alignment/>
    </xf>
    <xf numFmtId="49" fontId="0" fillId="24" borderId="0" xfId="58" applyNumberFormat="1" applyFont="1" applyFill="1">
      <alignment/>
      <protection/>
    </xf>
    <xf numFmtId="49" fontId="0" fillId="16" borderId="0" xfId="58" applyNumberFormat="1" applyFont="1" applyFill="1">
      <alignment/>
      <protection/>
    </xf>
    <xf numFmtId="200" fontId="13" fillId="0" borderId="10"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12" fontId="13" fillId="19" borderId="67" xfId="0" applyNumberFormat="1" applyFont="1" applyFill="1" applyBorder="1" applyAlignment="1">
      <alignment horizontal="right" vertical="center"/>
    </xf>
    <xf numFmtId="212" fontId="13" fillId="18" borderId="68" xfId="0" applyNumberFormat="1" applyFont="1" applyFill="1" applyBorder="1" applyAlignment="1">
      <alignment horizontal="right" vertical="center"/>
    </xf>
    <xf numFmtId="200" fontId="23" fillId="6" borderId="15" xfId="0" applyNumberFormat="1" applyFont="1" applyFill="1" applyBorder="1" applyAlignment="1">
      <alignment/>
    </xf>
    <xf numFmtId="200" fontId="13" fillId="0" borderId="69" xfId="0" applyNumberFormat="1" applyFont="1" applyFill="1" applyBorder="1" applyAlignment="1">
      <alignment horizontal="center"/>
    </xf>
    <xf numFmtId="212" fontId="13" fillId="2" borderId="69" xfId="0" applyNumberFormat="1" applyFont="1" applyFill="1" applyBorder="1" applyAlignment="1">
      <alignment/>
    </xf>
    <xf numFmtId="212" fontId="13" fillId="0" borderId="69" xfId="0" applyNumberFormat="1" applyFont="1" applyFill="1" applyBorder="1" applyAlignment="1">
      <alignment/>
    </xf>
    <xf numFmtId="212" fontId="13" fillId="0" borderId="70" xfId="0" applyNumberFormat="1" applyFont="1" applyFill="1" applyBorder="1" applyAlignment="1">
      <alignment/>
    </xf>
    <xf numFmtId="200" fontId="23" fillId="6" borderId="16" xfId="0" applyNumberFormat="1" applyFont="1" applyFill="1" applyBorder="1" applyAlignment="1">
      <alignment/>
    </xf>
    <xf numFmtId="200" fontId="23" fillId="6" borderId="71" xfId="0" applyNumberFormat="1" applyFont="1" applyFill="1" applyBorder="1" applyAlignment="1">
      <alignment vertical="top" wrapText="1"/>
    </xf>
    <xf numFmtId="200" fontId="13" fillId="6" borderId="72" xfId="0" applyNumberFormat="1" applyFont="1" applyFill="1" applyBorder="1" applyAlignment="1">
      <alignment/>
    </xf>
    <xf numFmtId="200" fontId="23" fillId="6" borderId="73" xfId="0" applyNumberFormat="1" applyFont="1" applyFill="1" applyBorder="1" applyAlignment="1">
      <alignment vertical="top" wrapText="1"/>
    </xf>
    <xf numFmtId="200" fontId="23" fillId="6" borderId="74" xfId="0" applyNumberFormat="1" applyFont="1" applyFill="1" applyBorder="1" applyAlignment="1">
      <alignment horizontal="left"/>
    </xf>
    <xf numFmtId="0" fontId="74" fillId="0" borderId="0" xfId="58" applyFont="1">
      <alignment/>
      <protection/>
    </xf>
    <xf numFmtId="200" fontId="13" fillId="6" borderId="75" xfId="0" applyNumberFormat="1" applyFont="1" applyFill="1" applyBorder="1" applyAlignment="1">
      <alignment horizontal="left"/>
    </xf>
    <xf numFmtId="200" fontId="75" fillId="0" borderId="0" xfId="0" applyNumberFormat="1" applyFont="1" applyFill="1" applyBorder="1" applyAlignment="1">
      <alignment/>
    </xf>
    <xf numFmtId="200" fontId="75" fillId="0" borderId="0" xfId="0" applyNumberFormat="1" applyFont="1" applyFill="1" applyAlignment="1">
      <alignment/>
    </xf>
    <xf numFmtId="200" fontId="27" fillId="28" borderId="44" xfId="0" applyNumberFormat="1" applyFont="1" applyFill="1" applyBorder="1" applyAlignment="1">
      <alignment vertical="center"/>
    </xf>
    <xf numFmtId="200" fontId="27" fillId="28" borderId="25"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Alignment="1">
      <alignment horizontal="lef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1" borderId="15" xfId="0" applyNumberFormat="1" applyFont="1" applyFill="1" applyBorder="1" applyAlignment="1">
      <alignment vertical="center"/>
    </xf>
    <xf numFmtId="200" fontId="27" fillId="28" borderId="0" xfId="0" applyNumberFormat="1" applyFont="1" applyFill="1" applyBorder="1" applyAlignment="1">
      <alignment vertical="center"/>
    </xf>
    <xf numFmtId="200" fontId="13" fillId="28" borderId="77" xfId="0" applyNumberFormat="1" applyFont="1" applyFill="1" applyBorder="1" applyAlignment="1">
      <alignment/>
    </xf>
    <xf numFmtId="200" fontId="78" fillId="0" borderId="0" xfId="0" applyNumberFormat="1" applyFont="1" applyFill="1" applyAlignment="1">
      <alignment/>
    </xf>
    <xf numFmtId="200" fontId="79" fillId="0" borderId="0" xfId="0" applyNumberFormat="1" applyFont="1" applyFill="1" applyAlignment="1">
      <alignment/>
    </xf>
    <xf numFmtId="200" fontId="80" fillId="28" borderId="0" xfId="0" applyNumberFormat="1" applyFont="1" applyFill="1" applyBorder="1" applyAlignment="1">
      <alignment horizontal="center" vertical="center"/>
    </xf>
    <xf numFmtId="200" fontId="13" fillId="28" borderId="10" xfId="0" applyNumberFormat="1" applyFont="1" applyFill="1" applyBorder="1" applyAlignment="1">
      <alignment/>
    </xf>
    <xf numFmtId="200" fontId="27" fillId="28" borderId="44" xfId="0" applyNumberFormat="1" applyFont="1" applyFill="1" applyBorder="1" applyAlignment="1">
      <alignment vertical="center"/>
    </xf>
    <xf numFmtId="200" fontId="28" fillId="28" borderId="25" xfId="0" applyNumberFormat="1" applyFont="1" applyFill="1" applyBorder="1" applyAlignment="1">
      <alignment vertical="center"/>
    </xf>
    <xf numFmtId="200" fontId="28" fillId="28" borderId="76"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76" fillId="0" borderId="78" xfId="0" applyNumberFormat="1" applyFont="1" applyBorder="1" applyAlignment="1">
      <alignment/>
    </xf>
    <xf numFmtId="200" fontId="12" fillId="29" borderId="54"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9" xfId="0" applyNumberFormat="1" applyFont="1" applyFill="1" applyBorder="1" applyAlignment="1">
      <alignment vertical="center"/>
    </xf>
    <xf numFmtId="200" fontId="76" fillId="0" borderId="80" xfId="0" applyNumberFormat="1" applyFont="1" applyBorder="1" applyAlignment="1">
      <alignment/>
    </xf>
    <xf numFmtId="200" fontId="76" fillId="0" borderId="80" xfId="0" applyNumberFormat="1" applyFont="1" applyBorder="1" applyAlignment="1">
      <alignment vertical="center"/>
    </xf>
    <xf numFmtId="0" fontId="8" fillId="0" borderId="0" xfId="0" applyFont="1" applyAlignment="1">
      <alignment horizontal="center"/>
    </xf>
    <xf numFmtId="200" fontId="13" fillId="0" borderId="10" xfId="0" applyNumberFormat="1" applyFont="1" applyBorder="1" applyAlignment="1">
      <alignment vertical="top"/>
    </xf>
    <xf numFmtId="200" fontId="12" fillId="21" borderId="13" xfId="0" applyNumberFormat="1" applyFont="1" applyFill="1" applyBorder="1" applyAlignment="1">
      <alignment horizontal="center"/>
    </xf>
    <xf numFmtId="0" fontId="0" fillId="21" borderId="0" xfId="0" applyFill="1" applyAlignment="1">
      <alignment horizontal="center"/>
    </xf>
    <xf numFmtId="0" fontId="0" fillId="21" borderId="71" xfId="0" applyFill="1" applyBorder="1" applyAlignment="1">
      <alignment horizontal="center"/>
    </xf>
    <xf numFmtId="200" fontId="20" fillId="21" borderId="13" xfId="0" applyNumberFormat="1" applyFont="1" applyFill="1" applyBorder="1" applyAlignment="1">
      <alignment horizontal="center"/>
    </xf>
    <xf numFmtId="0" fontId="21" fillId="21" borderId="71" xfId="0" applyFont="1" applyFill="1" applyBorder="1" applyAlignment="1">
      <alignment horizontal="center"/>
    </xf>
    <xf numFmtId="200" fontId="23" fillId="6" borderId="81" xfId="0" applyNumberFormat="1" applyFont="1" applyFill="1" applyBorder="1" applyAlignment="1">
      <alignment horizontal="center" vertical="center"/>
    </xf>
    <xf numFmtId="200" fontId="23" fillId="6" borderId="0" xfId="0" applyNumberFormat="1" applyFont="1" applyFill="1" applyAlignment="1">
      <alignment horizontal="center" vertical="center"/>
    </xf>
    <xf numFmtId="200" fontId="23" fillId="17" borderId="10" xfId="0" applyNumberFormat="1" applyFont="1" applyFill="1" applyBorder="1" applyAlignment="1">
      <alignment vertical="top"/>
    </xf>
    <xf numFmtId="200" fontId="13" fillId="17" borderId="12" xfId="0" applyNumberFormat="1" applyFont="1" applyFill="1" applyBorder="1" applyAlignment="1">
      <alignment vertical="center"/>
    </xf>
    <xf numFmtId="200" fontId="23" fillId="6" borderId="51" xfId="0" applyNumberFormat="1" applyFont="1" applyFill="1" applyBorder="1" applyAlignment="1">
      <alignment horizontal="center" vertical="center"/>
    </xf>
    <xf numFmtId="200" fontId="23" fillId="17" borderId="0" xfId="0" applyNumberFormat="1" applyFont="1" applyFill="1" applyAlignment="1">
      <alignment/>
    </xf>
    <xf numFmtId="200" fontId="23" fillId="6" borderId="0" xfId="0" applyNumberFormat="1" applyFont="1" applyFill="1" applyBorder="1" applyAlignment="1">
      <alignment horizontal="center" vertical="center"/>
    </xf>
    <xf numFmtId="0" fontId="13" fillId="0" borderId="0" xfId="0" applyFont="1" applyFill="1" applyAlignment="1">
      <alignment horizontal="left" vertical="center" wrapText="1"/>
    </xf>
    <xf numFmtId="0" fontId="75" fillId="0" borderId="0" xfId="0" applyFont="1" applyAlignment="1">
      <alignment/>
    </xf>
    <xf numFmtId="0" fontId="10" fillId="0" borderId="0" xfId="0" applyFont="1" applyAlignment="1">
      <alignment horizontal="left" vertical="center" wrapText="1"/>
    </xf>
    <xf numFmtId="200" fontId="75" fillId="0" borderId="0" xfId="0" applyNumberFormat="1" applyFont="1" applyFill="1" applyAlignment="1">
      <alignment horizontal="left" wrapText="1"/>
    </xf>
    <xf numFmtId="200" fontId="23" fillId="6" borderId="13"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3" fillId="6" borderId="84" xfId="0" applyNumberFormat="1" applyFont="1" applyFill="1" applyBorder="1" applyAlignment="1">
      <alignment vertical="top" wrapText="1"/>
    </xf>
    <xf numFmtId="200" fontId="27" fillId="28" borderId="44" xfId="0" applyNumberFormat="1" applyFont="1" applyFill="1" applyBorder="1" applyAlignment="1">
      <alignment horizontal="left" vertical="center" wrapText="1"/>
    </xf>
    <xf numFmtId="200" fontId="27" fillId="28" borderId="25" xfId="0" applyNumberFormat="1" applyFont="1" applyFill="1" applyBorder="1" applyAlignment="1">
      <alignment horizontal="left" vertical="center" wrapText="1"/>
    </xf>
    <xf numFmtId="200" fontId="27" fillId="28" borderId="76" xfId="0" applyNumberFormat="1" applyFont="1" applyFill="1" applyBorder="1" applyAlignment="1">
      <alignment horizontal="left" vertical="center" wrapText="1"/>
    </xf>
    <xf numFmtId="200" fontId="23" fillId="30" borderId="21" xfId="0" applyNumberFormat="1" applyFont="1" applyFill="1" applyBorder="1" applyAlignment="1">
      <alignment horizontal="center" vertical="center" wrapText="1"/>
    </xf>
    <xf numFmtId="200" fontId="23" fillId="30" borderId="21" xfId="0" applyNumberFormat="1" applyFont="1" applyFill="1" applyBorder="1" applyAlignment="1">
      <alignment horizontal="center" vertical="center"/>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5" xfId="0" applyNumberFormat="1" applyFont="1" applyFill="1" applyBorder="1" applyAlignment="1">
      <alignment horizontal="left" vertical="top" wrapText="1"/>
    </xf>
    <xf numFmtId="200" fontId="23" fillId="6" borderId="85"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47" xfId="0" applyNumberFormat="1" applyFont="1" applyFill="1" applyBorder="1" applyAlignment="1">
      <alignment horizontal="left" wrapText="1"/>
    </xf>
    <xf numFmtId="200" fontId="23" fillId="6" borderId="40" xfId="0" applyNumberFormat="1" applyFont="1" applyFill="1" applyBorder="1" applyAlignment="1">
      <alignment horizontal="left"/>
    </xf>
    <xf numFmtId="200" fontId="23" fillId="6" borderId="76" xfId="0" applyNumberFormat="1" applyFont="1" applyFill="1" applyBorder="1" applyAlignment="1">
      <alignment horizontal="left" vertical="top" wrapText="1"/>
    </xf>
    <xf numFmtId="200" fontId="23" fillId="6" borderId="40" xfId="0" applyNumberFormat="1" applyFont="1" applyFill="1" applyBorder="1" applyAlignment="1">
      <alignment horizontal="left" vertical="top" wrapText="1"/>
    </xf>
    <xf numFmtId="200" fontId="23" fillId="6" borderId="87" xfId="0" applyNumberFormat="1" applyFont="1" applyFill="1" applyBorder="1" applyAlignment="1">
      <alignment horizontal="left"/>
    </xf>
    <xf numFmtId="200" fontId="13" fillId="0" borderId="39" xfId="0" applyNumberFormat="1" applyFont="1" applyBorder="1" applyAlignment="1">
      <alignment horizontal="left" vertical="top" wrapText="1"/>
    </xf>
    <xf numFmtId="200" fontId="13" fillId="0" borderId="54" xfId="0" applyNumberFormat="1" applyFont="1" applyBorder="1" applyAlignment="1">
      <alignment horizontal="left" vertical="top" wrapText="1"/>
    </xf>
    <xf numFmtId="200" fontId="10" fillId="0" borderId="0" xfId="0" applyNumberFormat="1" applyFont="1" applyFill="1" applyAlignment="1">
      <alignment horizontal="left" vertical="center" wrapText="1"/>
    </xf>
    <xf numFmtId="0" fontId="13" fillId="0" borderId="35" xfId="0" applyFont="1" applyBorder="1" applyAlignment="1">
      <alignment horizontal="left" vertical="center" wrapText="1"/>
    </xf>
    <xf numFmtId="0" fontId="13" fillId="0" borderId="35" xfId="0" applyFont="1" applyBorder="1" applyAlignment="1">
      <alignment horizontal="left" vertical="center"/>
    </xf>
    <xf numFmtId="0" fontId="81" fillId="28" borderId="0" xfId="0" applyFont="1" applyFill="1" applyAlignment="1">
      <alignment horizontal="center" vertical="center"/>
    </xf>
    <xf numFmtId="0" fontId="82" fillId="29" borderId="0" xfId="0" applyFont="1" applyFill="1" applyAlignment="1">
      <alignment horizontal="left" vertical="center" wrapText="1"/>
    </xf>
  </cellXfs>
  <cellStyles count="5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3" xfId="49"/>
    <cellStyle name="Komma 4" xfId="50"/>
    <cellStyle name="Hyperlink" xfId="51"/>
    <cellStyle name="Neutral" xfId="52"/>
    <cellStyle name="Notiz" xfId="53"/>
    <cellStyle name="Percent" xfId="54"/>
    <cellStyle name="Schlecht" xfId="55"/>
    <cellStyle name="Standard 2" xfId="56"/>
    <cellStyle name="Standard 3" xfId="57"/>
    <cellStyle name="Standard_VdK20_Must_V210" xfId="58"/>
    <cellStyle name="test" xfId="59"/>
    <cellStyle name="test 2" xfId="60"/>
    <cellStyle name="test 3" xfId="61"/>
    <cellStyle name="Überschrift" xfId="62"/>
    <cellStyle name="Überschrift 1" xfId="63"/>
    <cellStyle name="Überschrift 2" xfId="64"/>
    <cellStyle name="Überschrift 3" xfId="65"/>
    <cellStyle name="Überschrift 4" xfId="66"/>
    <cellStyle name="Verknüpfte Zelle" xfId="67"/>
    <cellStyle name="Currency" xfId="68"/>
    <cellStyle name="Currency [0]" xfId="69"/>
    <cellStyle name="Warnender Text" xfId="70"/>
    <cellStyle name="Zelle überprüfen"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3" customWidth="1"/>
    <col min="2" max="2" width="27.7109375" style="5" customWidth="1"/>
    <col min="3" max="3" width="7.7109375" style="5" customWidth="1"/>
    <col min="4" max="7" width="13.7109375" style="5" customWidth="1"/>
    <col min="8" max="9" width="16.28125" style="5" customWidth="1"/>
    <col min="10" max="16384" width="6.28125" style="5" customWidth="1"/>
  </cols>
  <sheetData>
    <row r="1" ht="4.5" customHeight="1"/>
    <row r="2" spans="2:9" ht="15" customHeight="1">
      <c r="B2" s="32"/>
      <c r="C2"/>
      <c r="D2"/>
      <c r="E2"/>
      <c r="G2" s="16" t="s">
        <v>301</v>
      </c>
      <c r="H2" s="82"/>
      <c r="I2" s="82"/>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4"/>
      <c r="B8"/>
      <c r="C8"/>
      <c r="D8"/>
      <c r="E8"/>
      <c r="G8" s="31" t="s">
        <v>307</v>
      </c>
      <c r="H8" s="30"/>
      <c r="I8" s="30"/>
      <c r="J8"/>
    </row>
    <row r="9" spans="1:9" s="7" customFormat="1" ht="15" customHeight="1">
      <c r="A9" s="174"/>
      <c r="B9" s="11"/>
      <c r="C9" s="3"/>
      <c r="D9" s="4"/>
      <c r="E9" s="4"/>
      <c r="F9" s="4"/>
      <c r="G9" s="4"/>
      <c r="H9" s="4"/>
      <c r="I9" s="4"/>
    </row>
    <row r="10" s="7" customFormat="1" ht="15" customHeight="1">
      <c r="A10" s="174"/>
    </row>
    <row r="11"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107</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0" s="7" customFormat="1" ht="15" customHeight="1">
      <c r="A17" s="174"/>
      <c r="B17" s="325" t="str">
        <f>UebInstitutQuartal</f>
        <v>Q1 2018</v>
      </c>
      <c r="J17"/>
    </row>
    <row r="18" spans="1:10" s="7" customFormat="1" ht="21" customHeight="1">
      <c r="A18" s="174"/>
      <c r="B18"/>
      <c r="J18"/>
    </row>
    <row r="19" spans="1:12" s="115" customFormat="1" ht="13.5" customHeight="1">
      <c r="A19" s="176">
        <v>0</v>
      </c>
      <c r="B19" s="116" t="s">
        <v>108</v>
      </c>
      <c r="C19" s="116"/>
      <c r="D19" s="357" t="s">
        <v>113</v>
      </c>
      <c r="E19" s="359"/>
      <c r="F19" s="360" t="s">
        <v>114</v>
      </c>
      <c r="G19" s="361"/>
      <c r="H19" s="357" t="s">
        <v>115</v>
      </c>
      <c r="I19" s="358"/>
      <c r="J19" s="117"/>
      <c r="L19" s="241"/>
    </row>
    <row r="20" spans="1:12" s="7" customFormat="1" ht="15" customHeight="1">
      <c r="A20" s="176">
        <v>0</v>
      </c>
      <c r="B20" s="17"/>
      <c r="C20" s="18"/>
      <c r="D20" s="19" t="str">
        <f>AktQuartKurz&amp;" "&amp;AktJahr</f>
        <v>Q1 2018</v>
      </c>
      <c r="E20" s="300" t="str">
        <f>AktQuartKurz&amp;" "&amp;(AktJahr-1)</f>
        <v>Q1 2017</v>
      </c>
      <c r="F20" s="20" t="str">
        <f>D20</f>
        <v>Q1 2018</v>
      </c>
      <c r="G20" s="300" t="str">
        <f>E20</f>
        <v>Q1 2017</v>
      </c>
      <c r="H20" s="20" t="str">
        <f>D20</f>
        <v>Q1 2018</v>
      </c>
      <c r="I20" s="300" t="str">
        <f>E20</f>
        <v>Q1 2017</v>
      </c>
      <c r="J20"/>
      <c r="L20" s="242"/>
    </row>
    <row r="21" spans="1:10" s="7" customFormat="1" ht="15" customHeight="1">
      <c r="A21" s="176">
        <v>0</v>
      </c>
      <c r="B21" s="326" t="s">
        <v>109</v>
      </c>
      <c r="C21" s="21" t="str">
        <f>"("&amp;Einheit_Waehrung&amp;")"</f>
        <v>(€ mn.)</v>
      </c>
      <c r="D21" s="149">
        <v>460</v>
      </c>
      <c r="E21" s="301">
        <v>310</v>
      </c>
      <c r="F21" s="149">
        <v>461.2</v>
      </c>
      <c r="G21" s="301">
        <v>317.1</v>
      </c>
      <c r="H21" s="149">
        <v>373.9</v>
      </c>
      <c r="I21" s="301">
        <v>273.9</v>
      </c>
      <c r="J21"/>
    </row>
    <row r="22" spans="1:10" s="7" customFormat="1" ht="15" customHeight="1">
      <c r="A22" s="176">
        <v>0</v>
      </c>
      <c r="B22" s="23" t="s">
        <v>110</v>
      </c>
      <c r="C22" s="24" t="str">
        <f>C21</f>
        <v>(€ mn.)</v>
      </c>
      <c r="D22" s="150">
        <v>0</v>
      </c>
      <c r="E22" s="302">
        <v>0</v>
      </c>
      <c r="F22" s="150">
        <v>0</v>
      </c>
      <c r="G22" s="302">
        <v>0</v>
      </c>
      <c r="H22" s="150">
        <v>0</v>
      </c>
      <c r="I22" s="302">
        <v>0</v>
      </c>
      <c r="J22"/>
    </row>
    <row r="23" spans="1:10" s="7" customFormat="1" ht="15" customHeight="1">
      <c r="A23" s="176">
        <v>0</v>
      </c>
      <c r="B23" s="328" t="s">
        <v>111</v>
      </c>
      <c r="C23" s="25" t="str">
        <f>C21</f>
        <v>(€ mn.)</v>
      </c>
      <c r="D23" s="151">
        <v>1457.3</v>
      </c>
      <c r="E23" s="303">
        <v>1234.8</v>
      </c>
      <c r="F23" s="151">
        <v>1587.5</v>
      </c>
      <c r="G23" s="303">
        <v>1374.1</v>
      </c>
      <c r="H23" s="151">
        <v>1391.8</v>
      </c>
      <c r="I23" s="303">
        <v>1197.2</v>
      </c>
      <c r="J23"/>
    </row>
    <row r="24" spans="1:10" s="7" customFormat="1" ht="15" customHeight="1">
      <c r="A24" s="176">
        <v>0</v>
      </c>
      <c r="B24" s="26" t="s">
        <v>110</v>
      </c>
      <c r="C24" s="27" t="str">
        <f>C21</f>
        <v>(€ mn.)</v>
      </c>
      <c r="D24" s="152">
        <v>0</v>
      </c>
      <c r="E24" s="304">
        <v>0</v>
      </c>
      <c r="F24" s="152">
        <v>0</v>
      </c>
      <c r="G24" s="304">
        <v>0</v>
      </c>
      <c r="H24" s="152">
        <v>0</v>
      </c>
      <c r="I24" s="304">
        <v>0</v>
      </c>
      <c r="J24"/>
    </row>
    <row r="25" spans="1:10" s="7" customFormat="1" ht="15" customHeight="1">
      <c r="A25" s="176">
        <v>0</v>
      </c>
      <c r="B25" s="327" t="s">
        <v>234</v>
      </c>
      <c r="C25" s="22" t="str">
        <f>C21</f>
        <v>(€ mn.)</v>
      </c>
      <c r="D25" s="149">
        <f aca="true" t="shared" si="0" ref="D25:I25">ROUND(D23-D21,1)</f>
        <v>997.3</v>
      </c>
      <c r="E25" s="301">
        <f t="shared" si="0"/>
        <v>924.8</v>
      </c>
      <c r="F25" s="149">
        <f t="shared" si="0"/>
        <v>1126.3</v>
      </c>
      <c r="G25" s="301">
        <f t="shared" si="0"/>
        <v>1057</v>
      </c>
      <c r="H25" s="149">
        <f t="shared" si="0"/>
        <v>1017.9</v>
      </c>
      <c r="I25" s="301">
        <f t="shared" si="0"/>
        <v>923.3</v>
      </c>
      <c r="J25"/>
    </row>
    <row r="26" spans="1:10" s="7" customFormat="1" ht="15" customHeight="1">
      <c r="A26" s="176">
        <v>0</v>
      </c>
      <c r="B26" s="356" t="s">
        <v>112</v>
      </c>
      <c r="C26" s="356"/>
      <c r="D26" s="152">
        <f aca="true" t="shared" si="1" ref="D26:I26">IF(D21=0,0,ROUND(100*D25/D21,1))</f>
        <v>216.8</v>
      </c>
      <c r="E26" s="304">
        <f t="shared" si="1"/>
        <v>298.3</v>
      </c>
      <c r="F26" s="152">
        <f t="shared" si="1"/>
        <v>244.2</v>
      </c>
      <c r="G26" s="304">
        <f t="shared" si="1"/>
        <v>333.3</v>
      </c>
      <c r="H26" s="152">
        <f t="shared" si="1"/>
        <v>272.2</v>
      </c>
      <c r="I26" s="304">
        <f t="shared" si="1"/>
        <v>337.1</v>
      </c>
      <c r="J26"/>
    </row>
    <row r="27" spans="1:10" s="7" customFormat="1" ht="12" customHeight="1" hidden="1">
      <c r="A27" s="174"/>
      <c r="B27" s="142"/>
      <c r="C27" s="144"/>
      <c r="D27" s="145"/>
      <c r="E27" s="145"/>
      <c r="F27" s="145"/>
      <c r="G27" s="145"/>
      <c r="H27" s="145"/>
      <c r="I27" s="145"/>
      <c r="J27" s="146"/>
    </row>
    <row r="28" spans="1:10" s="7" customFormat="1" ht="30" customHeight="1" hidden="1">
      <c r="A28" s="174"/>
      <c r="B28" s="277" t="s">
        <v>235</v>
      </c>
      <c r="C28" s="182" t="s">
        <v>116</v>
      </c>
      <c r="D28" s="183">
        <v>0</v>
      </c>
      <c r="E28" s="237">
        <v>0</v>
      </c>
      <c r="F28" s="183">
        <v>0</v>
      </c>
      <c r="G28" s="237">
        <v>0</v>
      </c>
      <c r="H28" s="267"/>
      <c r="I28" s="268"/>
      <c r="J28" s="146"/>
    </row>
    <row r="29" spans="1:10" s="7" customFormat="1" ht="15" customHeight="1" hidden="1">
      <c r="A29" s="176">
        <v>0</v>
      </c>
      <c r="B29" s="356" t="s">
        <v>112</v>
      </c>
      <c r="C29" s="356"/>
      <c r="D29" s="152">
        <f>IF(D21=0,0,ROUND(100*D28/D21,1))</f>
        <v>0</v>
      </c>
      <c r="E29" s="153">
        <f>IF(E21=0,0,ROUND(100*E28/E21,1))</f>
        <v>0</v>
      </c>
      <c r="F29" s="152">
        <f>IF(F21=0,0,ROUND(100*F28/F21,1))</f>
        <v>0</v>
      </c>
      <c r="G29" s="154">
        <f>IF(G21=0,0,ROUND(100*G28/G21,1))</f>
        <v>0</v>
      </c>
      <c r="H29" s="269"/>
      <c r="I29" s="270"/>
      <c r="J29"/>
    </row>
    <row r="30" spans="1:10"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2:10" ht="19.5" customHeight="1">
      <c r="B31" s="12"/>
      <c r="C31" s="12"/>
      <c r="D31" s="7"/>
      <c r="E31" s="7"/>
      <c r="F31" s="7"/>
      <c r="G31" s="7"/>
      <c r="H31" s="7"/>
      <c r="I31" s="12"/>
      <c r="J31"/>
    </row>
    <row r="32" spans="1:10" s="115" customFormat="1" ht="13.5" customHeight="1">
      <c r="A32" s="176">
        <v>1</v>
      </c>
      <c r="B32" s="116" t="s">
        <v>108</v>
      </c>
      <c r="C32" s="116"/>
      <c r="D32" s="357" t="s">
        <v>113</v>
      </c>
      <c r="E32" s="359"/>
      <c r="F32" s="360" t="s">
        <v>114</v>
      </c>
      <c r="G32" s="361"/>
      <c r="H32" s="357" t="s">
        <v>115</v>
      </c>
      <c r="I32" s="358"/>
      <c r="J32" s="117"/>
    </row>
    <row r="33" spans="1:10" ht="15" customHeight="1">
      <c r="A33" s="176">
        <v>1</v>
      </c>
      <c r="B33" s="17"/>
      <c r="C33" s="18"/>
      <c r="D33" s="19" t="str">
        <f>AktQuartKurz&amp;" "&amp;AktJahr</f>
        <v>Q1 2018</v>
      </c>
      <c r="E33" s="300" t="str">
        <f>AktQuartKurz&amp;" "&amp;(AktJahr-1)</f>
        <v>Q1 2017</v>
      </c>
      <c r="F33" s="20" t="str">
        <f>D33</f>
        <v>Q1 2018</v>
      </c>
      <c r="G33" s="300" t="str">
        <f>E33</f>
        <v>Q1 2017</v>
      </c>
      <c r="H33" s="20" t="str">
        <f>D33</f>
        <v>Q1 2018</v>
      </c>
      <c r="I33" s="300" t="str">
        <f>E33</f>
        <v>Q1 2017</v>
      </c>
      <c r="J33"/>
    </row>
    <row r="34" spans="1:10" ht="15" customHeight="1">
      <c r="A34" s="176">
        <v>1</v>
      </c>
      <c r="B34" s="326" t="s">
        <v>117</v>
      </c>
      <c r="C34" s="21" t="str">
        <f>"("&amp;Einheit_Waehrung&amp;")"</f>
        <v>(€ mn.)</v>
      </c>
      <c r="D34" s="149">
        <v>0</v>
      </c>
      <c r="E34" s="301">
        <v>0</v>
      </c>
      <c r="F34" s="149">
        <v>0</v>
      </c>
      <c r="G34" s="301">
        <v>0</v>
      </c>
      <c r="H34" s="149">
        <v>0</v>
      </c>
      <c r="I34" s="301">
        <v>0</v>
      </c>
      <c r="J34"/>
    </row>
    <row r="35" spans="1:10" s="7" customFormat="1" ht="15" customHeight="1">
      <c r="A35" s="176">
        <v>1</v>
      </c>
      <c r="B35" s="28" t="s">
        <v>110</v>
      </c>
      <c r="C35" s="29" t="str">
        <f>C34</f>
        <v>(€ mn.)</v>
      </c>
      <c r="D35" s="150">
        <v>0</v>
      </c>
      <c r="E35" s="302">
        <v>0</v>
      </c>
      <c r="F35" s="150">
        <v>0</v>
      </c>
      <c r="G35" s="302">
        <v>0</v>
      </c>
      <c r="H35" s="150">
        <v>0</v>
      </c>
      <c r="I35" s="302">
        <v>0</v>
      </c>
      <c r="J35"/>
    </row>
    <row r="36" spans="1:10" s="7" customFormat="1" ht="15" customHeight="1">
      <c r="A36" s="176">
        <v>1</v>
      </c>
      <c r="B36" s="327" t="s">
        <v>111</v>
      </c>
      <c r="C36" s="22" t="str">
        <f>C34</f>
        <v>(€ mn.)</v>
      </c>
      <c r="D36" s="151">
        <v>0</v>
      </c>
      <c r="E36" s="303">
        <v>0</v>
      </c>
      <c r="F36" s="151">
        <v>0</v>
      </c>
      <c r="G36" s="303">
        <v>0</v>
      </c>
      <c r="H36" s="151">
        <v>0</v>
      </c>
      <c r="I36" s="303">
        <v>0</v>
      </c>
      <c r="J36"/>
    </row>
    <row r="37" spans="1:10" s="7" customFormat="1" ht="15" customHeight="1">
      <c r="A37" s="176">
        <v>1</v>
      </c>
      <c r="B37" s="28" t="s">
        <v>110</v>
      </c>
      <c r="C37" s="147" t="str">
        <f>C34</f>
        <v>(€ mn.)</v>
      </c>
      <c r="D37" s="152">
        <v>0</v>
      </c>
      <c r="E37" s="304">
        <v>0</v>
      </c>
      <c r="F37" s="152">
        <v>0</v>
      </c>
      <c r="G37" s="304">
        <v>0</v>
      </c>
      <c r="H37" s="152">
        <v>0</v>
      </c>
      <c r="I37" s="304">
        <v>0</v>
      </c>
      <c r="J37"/>
    </row>
    <row r="38" spans="1:10" s="7" customFormat="1" ht="15" customHeight="1">
      <c r="A38" s="176">
        <v>1</v>
      </c>
      <c r="B38" s="327" t="s">
        <v>234</v>
      </c>
      <c r="C38" s="22" t="str">
        <f>C34</f>
        <v>(€ mn.)</v>
      </c>
      <c r="D38" s="149">
        <f aca="true" t="shared" si="2" ref="D38:I38">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112</v>
      </c>
      <c r="C39" s="356"/>
      <c r="D39" s="152">
        <f aca="true" t="shared" si="3" ref="D39:I39">IF(D34=0,0,ROUND(100*D38/D34,1))</f>
        <v>0</v>
      </c>
      <c r="E39" s="304">
        <f t="shared" si="3"/>
        <v>0</v>
      </c>
      <c r="F39" s="152">
        <f t="shared" si="3"/>
        <v>0</v>
      </c>
      <c r="G39" s="304">
        <f t="shared" si="3"/>
        <v>0</v>
      </c>
      <c r="H39" s="152">
        <f t="shared" si="3"/>
        <v>0</v>
      </c>
      <c r="I39" s="304">
        <f t="shared" si="3"/>
        <v>0</v>
      </c>
      <c r="J39"/>
    </row>
    <row r="40" spans="1:10" s="7" customFormat="1" ht="12" customHeight="1" hidden="1">
      <c r="A40" s="174"/>
      <c r="B40" s="142"/>
      <c r="C40" s="144"/>
      <c r="D40" s="145"/>
      <c r="E40" s="145"/>
      <c r="F40" s="145"/>
      <c r="G40" s="145"/>
      <c r="H40" s="145"/>
      <c r="I40" s="145"/>
      <c r="J40" s="146"/>
    </row>
    <row r="41" spans="1:10" s="7" customFormat="1" ht="30" customHeight="1" hidden="1">
      <c r="A41" s="174"/>
      <c r="B41" s="277" t="s">
        <v>233</v>
      </c>
      <c r="C41" s="182" t="s">
        <v>116</v>
      </c>
      <c r="D41" s="183">
        <v>0</v>
      </c>
      <c r="E41" s="237">
        <v>0</v>
      </c>
      <c r="F41" s="183">
        <v>0</v>
      </c>
      <c r="G41" s="237">
        <v>0</v>
      </c>
      <c r="H41" s="267"/>
      <c r="I41" s="268"/>
      <c r="J41" s="146"/>
    </row>
    <row r="42" spans="1:10" s="7" customFormat="1" ht="15" customHeight="1" hidden="1">
      <c r="A42" s="176">
        <v>0</v>
      </c>
      <c r="B42" s="356" t="s">
        <v>112</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19.5" customHeight="1">
      <c r="A44" s="174"/>
      <c r="B44" s="12"/>
      <c r="C44" s="12"/>
      <c r="I44" s="12"/>
      <c r="J44"/>
    </row>
    <row r="45" spans="1:10" s="115" customFormat="1" ht="13.5" customHeight="1">
      <c r="A45" s="176">
        <v>2</v>
      </c>
      <c r="B45" s="116" t="s">
        <v>108</v>
      </c>
      <c r="C45" s="116"/>
      <c r="D45" s="357" t="s">
        <v>113</v>
      </c>
      <c r="E45" s="359"/>
      <c r="F45" s="360" t="s">
        <v>114</v>
      </c>
      <c r="G45" s="361"/>
      <c r="H45" s="357" t="s">
        <v>115</v>
      </c>
      <c r="I45" s="358"/>
      <c r="J45" s="117"/>
    </row>
    <row r="46" spans="1:10" s="7" customFormat="1" ht="15" customHeight="1">
      <c r="A46" s="176">
        <v>2</v>
      </c>
      <c r="B46" s="17"/>
      <c r="C46" s="18"/>
      <c r="D46" s="19" t="str">
        <f>AktQuartKurz&amp;" "&amp;AktJahr</f>
        <v>Q1 2018</v>
      </c>
      <c r="E46" s="300" t="str">
        <f>AktQuartKurz&amp;" "&amp;(AktJahr-1)</f>
        <v>Q1 2017</v>
      </c>
      <c r="F46" s="20" t="str">
        <f>D46</f>
        <v>Q1 2018</v>
      </c>
      <c r="G46" s="300" t="str">
        <f>E46</f>
        <v>Q1 2017</v>
      </c>
      <c r="H46" s="20" t="str">
        <f>D46</f>
        <v>Q1 2018</v>
      </c>
      <c r="I46" s="300" t="str">
        <f>E46</f>
        <v>Q1 2017</v>
      </c>
      <c r="J46"/>
    </row>
    <row r="47" spans="1:10" s="7" customFormat="1" ht="15" customHeight="1">
      <c r="A47" s="176">
        <v>2</v>
      </c>
      <c r="B47" s="326" t="s">
        <v>118</v>
      </c>
      <c r="C47" s="21" t="str">
        <f>"("&amp;Einheit_Waehrung&amp;")"</f>
        <v>(€ mn.)</v>
      </c>
      <c r="D47" s="149">
        <v>0</v>
      </c>
      <c r="E47" s="301">
        <v>0</v>
      </c>
      <c r="F47" s="149">
        <v>0</v>
      </c>
      <c r="G47" s="301">
        <v>0</v>
      </c>
      <c r="H47" s="149">
        <v>0</v>
      </c>
      <c r="I47" s="301">
        <v>0</v>
      </c>
      <c r="J47"/>
    </row>
    <row r="48" spans="1:10" ht="15" customHeight="1">
      <c r="A48" s="176">
        <v>2</v>
      </c>
      <c r="B48" s="28" t="s">
        <v>110</v>
      </c>
      <c r="C48" s="29" t="str">
        <f>C47</f>
        <v>(€ mn.)</v>
      </c>
      <c r="D48" s="152">
        <v>0</v>
      </c>
      <c r="E48" s="304">
        <v>0</v>
      </c>
      <c r="F48" s="152">
        <v>0</v>
      </c>
      <c r="G48" s="304">
        <v>0</v>
      </c>
      <c r="H48" s="152">
        <v>0</v>
      </c>
      <c r="I48" s="304">
        <v>0</v>
      </c>
      <c r="J48"/>
    </row>
    <row r="49" spans="1:10" ht="15" customHeight="1">
      <c r="A49" s="176">
        <v>2</v>
      </c>
      <c r="B49" s="327" t="s">
        <v>111</v>
      </c>
      <c r="C49" s="22" t="str">
        <f>C47</f>
        <v>(€ mn.)</v>
      </c>
      <c r="D49" s="149">
        <v>0</v>
      </c>
      <c r="E49" s="301">
        <v>0</v>
      </c>
      <c r="F49" s="149">
        <v>0</v>
      </c>
      <c r="G49" s="301">
        <v>0</v>
      </c>
      <c r="H49" s="149">
        <v>0</v>
      </c>
      <c r="I49" s="301">
        <v>0</v>
      </c>
      <c r="J49"/>
    </row>
    <row r="50" spans="1:10" ht="15" customHeight="1">
      <c r="A50" s="176">
        <v>2</v>
      </c>
      <c r="B50" s="28" t="s">
        <v>110</v>
      </c>
      <c r="C50" s="147" t="str">
        <f>C47</f>
        <v>(€ mn.)</v>
      </c>
      <c r="D50" s="152">
        <v>0</v>
      </c>
      <c r="E50" s="304">
        <v>0</v>
      </c>
      <c r="F50" s="152">
        <v>0</v>
      </c>
      <c r="G50" s="304">
        <v>0</v>
      </c>
      <c r="H50" s="152">
        <v>0</v>
      </c>
      <c r="I50" s="304">
        <v>0</v>
      </c>
      <c r="J50"/>
    </row>
    <row r="51" spans="1:10" ht="15" customHeight="1">
      <c r="A51" s="176">
        <v>2</v>
      </c>
      <c r="B51" s="327" t="s">
        <v>234</v>
      </c>
      <c r="C51" s="22" t="str">
        <f>C47</f>
        <v>(€ mn.)</v>
      </c>
      <c r="D51" s="149">
        <f aca="true" t="shared" si="4" ref="D51:I51">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112</v>
      </c>
      <c r="C52" s="356"/>
      <c r="D52" s="152">
        <f aca="true" t="shared" si="5" ref="D52:I52">IF(D47=0,0,ROUND(100*D51/D47,1))</f>
        <v>0</v>
      </c>
      <c r="E52" s="304">
        <f t="shared" si="5"/>
        <v>0</v>
      </c>
      <c r="F52" s="152">
        <f t="shared" si="5"/>
        <v>0</v>
      </c>
      <c r="G52" s="304">
        <f t="shared" si="5"/>
        <v>0</v>
      </c>
      <c r="H52" s="152">
        <f t="shared" si="5"/>
        <v>0</v>
      </c>
      <c r="I52" s="304">
        <f t="shared" si="5"/>
        <v>0</v>
      </c>
      <c r="J52"/>
    </row>
    <row r="53" spans="1:10" s="7" customFormat="1" ht="12" customHeight="1" hidden="1">
      <c r="A53" s="174"/>
      <c r="B53" s="142"/>
      <c r="C53" s="144"/>
      <c r="D53" s="145"/>
      <c r="E53" s="145"/>
      <c r="F53" s="145"/>
      <c r="G53" s="145"/>
      <c r="H53" s="145"/>
      <c r="I53" s="145"/>
      <c r="J53" s="146"/>
    </row>
    <row r="54" spans="1:10" s="7" customFormat="1" ht="30" customHeight="1" hidden="1">
      <c r="A54" s="174"/>
      <c r="B54" s="277" t="s">
        <v>233</v>
      </c>
      <c r="C54" s="182" t="s">
        <v>116</v>
      </c>
      <c r="D54" s="183">
        <v>0</v>
      </c>
      <c r="E54" s="237">
        <v>0</v>
      </c>
      <c r="F54" s="183">
        <v>0</v>
      </c>
      <c r="G54" s="237">
        <v>0</v>
      </c>
      <c r="H54" s="267"/>
      <c r="I54" s="268"/>
      <c r="J54" s="146"/>
    </row>
    <row r="55" spans="1:10" s="7" customFormat="1" ht="15" customHeight="1" hidden="1">
      <c r="A55" s="176">
        <v>0</v>
      </c>
      <c r="B55" s="356" t="s">
        <v>112</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19.5" customHeight="1">
      <c r="A57" s="174"/>
      <c r="B57" s="12"/>
      <c r="C57" s="12"/>
      <c r="I57" s="12"/>
      <c r="J57"/>
    </row>
    <row r="58" spans="1:10" s="115" customFormat="1" ht="13.5" customHeight="1">
      <c r="A58" s="176">
        <v>3</v>
      </c>
      <c r="B58" s="116" t="s">
        <v>108</v>
      </c>
      <c r="C58" s="116"/>
      <c r="D58" s="357" t="s">
        <v>113</v>
      </c>
      <c r="E58" s="359"/>
      <c r="F58" s="360" t="s">
        <v>114</v>
      </c>
      <c r="G58" s="361"/>
      <c r="H58" s="357" t="s">
        <v>115</v>
      </c>
      <c r="I58" s="358"/>
      <c r="J58" s="117"/>
    </row>
    <row r="59" spans="1:10" s="7" customFormat="1" ht="15" customHeight="1">
      <c r="A59" s="176">
        <v>3</v>
      </c>
      <c r="B59" s="17"/>
      <c r="C59" s="18"/>
      <c r="D59" s="19" t="str">
        <f>AktQuartKurz&amp;" "&amp;AktJahr</f>
        <v>Q1 2018</v>
      </c>
      <c r="E59" s="300" t="str">
        <f>AktQuartKurz&amp;" "&amp;(AktJahr-1)</f>
        <v>Q1 2017</v>
      </c>
      <c r="F59" s="20" t="str">
        <f>D59</f>
        <v>Q1 2018</v>
      </c>
      <c r="G59" s="300" t="str">
        <f>E59</f>
        <v>Q1 2017</v>
      </c>
      <c r="H59" s="20" t="str">
        <f>D59</f>
        <v>Q1 2018</v>
      </c>
      <c r="I59" s="300" t="str">
        <f>E59</f>
        <v>Q1 2017</v>
      </c>
      <c r="J59"/>
    </row>
    <row r="60" spans="1:10" s="7" customFormat="1" ht="15" customHeight="1">
      <c r="A60" s="176">
        <v>3</v>
      </c>
      <c r="B60" s="326" t="s">
        <v>119</v>
      </c>
      <c r="C60" s="21" t="str">
        <f>"("&amp;Einheit_Waehrung&amp;")"</f>
        <v>(€ mn.)</v>
      </c>
      <c r="D60" s="149">
        <v>0</v>
      </c>
      <c r="E60" s="301">
        <v>0</v>
      </c>
      <c r="F60" s="149">
        <v>0</v>
      </c>
      <c r="G60" s="301">
        <v>0</v>
      </c>
      <c r="H60" s="149">
        <v>0</v>
      </c>
      <c r="I60" s="301">
        <v>0</v>
      </c>
      <c r="J60"/>
    </row>
    <row r="61" spans="1:10" s="7" customFormat="1" ht="15" customHeight="1">
      <c r="A61" s="176">
        <v>3</v>
      </c>
      <c r="B61" s="28" t="s">
        <v>110</v>
      </c>
      <c r="C61" s="29" t="str">
        <f>C60</f>
        <v>(€ mn.)</v>
      </c>
      <c r="D61" s="152">
        <v>0</v>
      </c>
      <c r="E61" s="304">
        <v>0</v>
      </c>
      <c r="F61" s="152">
        <v>0</v>
      </c>
      <c r="G61" s="304">
        <v>0</v>
      </c>
      <c r="H61" s="152">
        <v>0</v>
      </c>
      <c r="I61" s="304">
        <v>0</v>
      </c>
      <c r="J61"/>
    </row>
    <row r="62" spans="1:10" s="7" customFormat="1" ht="15" customHeight="1">
      <c r="A62" s="176">
        <v>3</v>
      </c>
      <c r="B62" s="327" t="s">
        <v>111</v>
      </c>
      <c r="C62" s="22" t="str">
        <f>C60</f>
        <v>(€ mn.)</v>
      </c>
      <c r="D62" s="149">
        <v>0</v>
      </c>
      <c r="E62" s="301">
        <v>0</v>
      </c>
      <c r="F62" s="149">
        <v>0</v>
      </c>
      <c r="G62" s="301">
        <v>0</v>
      </c>
      <c r="H62" s="149">
        <v>0</v>
      </c>
      <c r="I62" s="301">
        <v>0</v>
      </c>
      <c r="J62"/>
    </row>
    <row r="63" spans="1:9" s="7" customFormat="1" ht="15" customHeight="1">
      <c r="A63" s="176">
        <v>3</v>
      </c>
      <c r="B63" s="28" t="s">
        <v>110</v>
      </c>
      <c r="C63" s="147" t="str">
        <f>C60</f>
        <v>(€ mn.)</v>
      </c>
      <c r="D63" s="152">
        <v>0</v>
      </c>
      <c r="E63" s="304">
        <v>0</v>
      </c>
      <c r="F63" s="152">
        <v>0</v>
      </c>
      <c r="G63" s="304">
        <v>0</v>
      </c>
      <c r="H63" s="152">
        <v>0</v>
      </c>
      <c r="I63" s="304">
        <v>0</v>
      </c>
    </row>
    <row r="64" spans="1:9" s="7" customFormat="1" ht="15" customHeight="1">
      <c r="A64" s="176">
        <v>3</v>
      </c>
      <c r="B64" s="327" t="s">
        <v>234</v>
      </c>
      <c r="C64" s="22" t="str">
        <f>C60</f>
        <v>(€ mn.)</v>
      </c>
      <c r="D64" s="149">
        <f aca="true" t="shared" si="6" ref="D64:I64">ROUND(D62-D60,1)</f>
        <v>0</v>
      </c>
      <c r="E64" s="301">
        <f t="shared" si="6"/>
        <v>0</v>
      </c>
      <c r="F64" s="149">
        <f t="shared" si="6"/>
        <v>0</v>
      </c>
      <c r="G64" s="301">
        <f t="shared" si="6"/>
        <v>0</v>
      </c>
      <c r="H64" s="149">
        <f t="shared" si="6"/>
        <v>0</v>
      </c>
      <c r="I64" s="301">
        <f t="shared" si="6"/>
        <v>0</v>
      </c>
    </row>
    <row r="65" spans="1:9" ht="15" customHeight="1">
      <c r="A65" s="176">
        <v>3</v>
      </c>
      <c r="B65" s="356" t="s">
        <v>112</v>
      </c>
      <c r="C65" s="356"/>
      <c r="D65" s="152">
        <f aca="true" t="shared" si="7" ref="D65:I65">IF(D60=0,0,ROUND(100*D64/D60,1))</f>
        <v>0</v>
      </c>
      <c r="E65" s="304">
        <f t="shared" si="7"/>
        <v>0</v>
      </c>
      <c r="F65" s="152">
        <f t="shared" si="7"/>
        <v>0</v>
      </c>
      <c r="G65" s="304">
        <f t="shared" si="7"/>
        <v>0</v>
      </c>
      <c r="H65" s="152">
        <f t="shared" si="7"/>
        <v>0</v>
      </c>
      <c r="I65" s="304">
        <f t="shared" si="7"/>
        <v>0</v>
      </c>
    </row>
    <row r="66" spans="1:10" s="7" customFormat="1" ht="12" customHeight="1" hidden="1">
      <c r="A66" s="174"/>
      <c r="B66" s="142"/>
      <c r="C66" s="144"/>
      <c r="D66" s="145"/>
      <c r="E66" s="145"/>
      <c r="F66" s="145"/>
      <c r="G66" s="145"/>
      <c r="H66" s="145"/>
      <c r="I66" s="145"/>
      <c r="J66" s="146"/>
    </row>
    <row r="67" spans="1:10" s="7" customFormat="1" ht="30" customHeight="1" hidden="1">
      <c r="A67" s="174"/>
      <c r="B67" s="277" t="s">
        <v>233</v>
      </c>
      <c r="C67" s="182" t="s">
        <v>116</v>
      </c>
      <c r="D67" s="183">
        <v>0</v>
      </c>
      <c r="E67" s="237">
        <v>0</v>
      </c>
      <c r="F67" s="183">
        <v>0</v>
      </c>
      <c r="G67" s="237">
        <v>0</v>
      </c>
      <c r="H67" s="267"/>
      <c r="I67" s="268"/>
      <c r="J67" s="146"/>
    </row>
    <row r="68" spans="1:10" s="7" customFormat="1" ht="15" customHeight="1" hidden="1">
      <c r="A68" s="176">
        <v>0</v>
      </c>
      <c r="B68" s="356" t="s">
        <v>112</v>
      </c>
      <c r="C68" s="356"/>
      <c r="D68" s="152">
        <f>IF(D60=0,0,ROUND(100*D67/D60,1))</f>
        <v>0</v>
      </c>
      <c r="E68" s="153">
        <f>IF(E60=0,0,ROUND(100*E67/E60,1))</f>
        <v>0</v>
      </c>
      <c r="F68" s="152">
        <f>IF(F60=0,0,ROUND(100*F67/F60,1))</f>
        <v>0</v>
      </c>
      <c r="G68" s="154">
        <f>IF(G60=0,0,ROUND(100*G67/G60,1))</f>
        <v>0</v>
      </c>
      <c r="H68" s="269"/>
      <c r="I68" s="270"/>
      <c r="J68"/>
    </row>
    <row r="69" spans="2:9" ht="12" customHeight="1">
      <c r="B69" s="142" t="str">
        <f>FnRwbBerF</f>
        <v>* -</v>
      </c>
      <c r="C69" s="12"/>
      <c r="D69" s="13"/>
      <c r="E69" s="12"/>
      <c r="F69" s="12"/>
      <c r="I69" s="141"/>
    </row>
    <row r="70" spans="2:9" ht="6" customHeight="1">
      <c r="B70" s="142"/>
      <c r="C70" s="12"/>
      <c r="D70" s="13"/>
      <c r="E70" s="12"/>
      <c r="F70" s="12"/>
      <c r="I70" s="141"/>
    </row>
    <row r="71" spans="1:2" s="266" customFormat="1" ht="12" customHeight="1">
      <c r="A71" s="264"/>
      <c r="B71" s="274"/>
    </row>
    <row r="72" ht="6" customHeight="1">
      <c r="B72" s="102"/>
    </row>
  </sheetData>
  <sheetProtection/>
  <mergeCells count="20">
    <mergeCell ref="B29:C29"/>
    <mergeCell ref="B42:C42"/>
    <mergeCell ref="B55:C55"/>
    <mergeCell ref="D19:E19"/>
    <mergeCell ref="F19:G19"/>
    <mergeCell ref="H19:I19"/>
    <mergeCell ref="B26:C26"/>
    <mergeCell ref="D32:E32"/>
    <mergeCell ref="F32:G32"/>
    <mergeCell ref="H32:I32"/>
    <mergeCell ref="B68:C68"/>
    <mergeCell ref="B65:C65"/>
    <mergeCell ref="B39:C39"/>
    <mergeCell ref="B52:C52"/>
    <mergeCell ref="H45:I45"/>
    <mergeCell ref="D45:E45"/>
    <mergeCell ref="D58:E58"/>
    <mergeCell ref="F58:G58"/>
    <mergeCell ref="H58:I58"/>
    <mergeCell ref="F45:G45"/>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&amp;R&amp;8page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9.00390625" style="0" customWidth="1"/>
    <col min="8" max="8" width="19.57421875" style="0" customWidth="1"/>
  </cols>
  <sheetData>
    <row r="1" ht="4.5" customHeight="1"/>
    <row r="2" spans="3:8" ht="12.75">
      <c r="C2" s="232" t="s">
        <v>274</v>
      </c>
      <c r="D2" s="232"/>
      <c r="E2" s="232"/>
      <c r="F2" s="232"/>
      <c r="G2" s="219"/>
      <c r="H2" s="219"/>
    </row>
    <row r="3" spans="3:8" ht="12.75">
      <c r="C3" s="220"/>
      <c r="D3" s="221"/>
      <c r="E3" s="221"/>
      <c r="F3" s="219"/>
      <c r="G3" s="219"/>
      <c r="H3" s="219"/>
    </row>
    <row r="4" spans="3:8" ht="12.75">
      <c r="C4" s="320" t="s">
        <v>275</v>
      </c>
      <c r="D4" s="221"/>
      <c r="E4" s="221"/>
      <c r="F4" s="219"/>
      <c r="G4" s="219"/>
      <c r="H4" s="219"/>
    </row>
    <row r="5" spans="3:8" ht="15" customHeight="1">
      <c r="C5" s="320" t="str">
        <f>UebInstitutQuartal</f>
        <v>Q1 2018</v>
      </c>
      <c r="D5" s="219"/>
      <c r="E5" s="219"/>
      <c r="F5" s="219"/>
      <c r="G5" s="219"/>
      <c r="H5" s="219"/>
    </row>
    <row r="6" spans="3:8" ht="12.75">
      <c r="C6" s="219"/>
      <c r="D6" s="219"/>
      <c r="E6" s="219"/>
      <c r="F6" s="219"/>
      <c r="G6" s="219"/>
      <c r="H6" s="219"/>
    </row>
    <row r="7" spans="3:8" ht="15">
      <c r="C7" s="222"/>
      <c r="D7" s="223"/>
      <c r="E7" s="344" t="s">
        <v>276</v>
      </c>
      <c r="F7" s="345"/>
      <c r="G7" s="345"/>
      <c r="H7" s="346"/>
    </row>
    <row r="8" spans="3:8" ht="12.75">
      <c r="C8" s="223"/>
      <c r="D8" s="223"/>
      <c r="E8" s="224" t="s">
        <v>143</v>
      </c>
      <c r="F8" s="225" t="s">
        <v>187</v>
      </c>
      <c r="G8" s="226"/>
      <c r="H8" s="227"/>
    </row>
    <row r="9" spans="3:8" ht="23.25" customHeight="1">
      <c r="C9" s="223"/>
      <c r="D9" s="223"/>
      <c r="E9" s="228"/>
      <c r="F9" s="384" t="s">
        <v>277</v>
      </c>
      <c r="G9" s="387" t="s">
        <v>278</v>
      </c>
      <c r="H9" s="391"/>
    </row>
    <row r="10" spans="3:8" ht="12.75">
      <c r="C10" s="223"/>
      <c r="D10" s="223"/>
      <c r="E10" s="228"/>
      <c r="F10" s="385"/>
      <c r="G10" s="389" t="s">
        <v>208</v>
      </c>
      <c r="H10" s="318" t="s">
        <v>187</v>
      </c>
    </row>
    <row r="11" spans="3:8" ht="39.75" customHeight="1">
      <c r="C11" s="229"/>
      <c r="D11" s="229"/>
      <c r="E11" s="230"/>
      <c r="F11" s="386"/>
      <c r="G11" s="390"/>
      <c r="H11" s="283" t="s">
        <v>209</v>
      </c>
    </row>
    <row r="12" spans="2:8" ht="12.75">
      <c r="B12" s="273" t="s">
        <v>150</v>
      </c>
      <c r="C12" s="233" t="s">
        <v>151</v>
      </c>
      <c r="D12" s="236" t="str">
        <f>AktQuartKurz</f>
        <v>Q1</v>
      </c>
      <c r="E12" s="200" t="str">
        <f>Einheit_Waehrung</f>
        <v>€ mn.</v>
      </c>
      <c r="F12" s="83" t="str">
        <f>E12</f>
        <v>€ mn.</v>
      </c>
      <c r="G12" s="83" t="str">
        <f>E12</f>
        <v>€ mn.</v>
      </c>
      <c r="H12" s="201" t="str">
        <f>E12</f>
        <v>€ mn.</v>
      </c>
    </row>
    <row r="13" spans="2:8" ht="12.75">
      <c r="B13" s="272" t="s">
        <v>9</v>
      </c>
      <c r="C13" s="64" t="s">
        <v>152</v>
      </c>
      <c r="D13" s="39" t="str">
        <f>"Jahr "&amp;AktJahr</f>
        <v>Jahr 2018</v>
      </c>
      <c r="E13" s="191">
        <v>0</v>
      </c>
      <c r="F13" s="168">
        <v>0</v>
      </c>
      <c r="G13" s="168">
        <v>0</v>
      </c>
      <c r="H13" s="192">
        <v>0</v>
      </c>
    </row>
    <row r="14" spans="2:8" s="146" customFormat="1" ht="12.75">
      <c r="B14" s="234"/>
      <c r="C14" s="48"/>
      <c r="D14" s="48" t="str">
        <f>"Jahr "&amp;(AktJahr-1)</f>
        <v>Jahr 2017</v>
      </c>
      <c r="E14" s="193">
        <v>0</v>
      </c>
      <c r="F14" s="172">
        <v>0</v>
      </c>
      <c r="G14" s="172">
        <v>0</v>
      </c>
      <c r="H14" s="194">
        <v>0</v>
      </c>
    </row>
    <row r="15" spans="2:8" ht="12.75">
      <c r="B15" s="234" t="s">
        <v>10</v>
      </c>
      <c r="C15" s="64" t="s">
        <v>153</v>
      </c>
      <c r="D15" s="39" t="str">
        <f>$D$13</f>
        <v>Jahr 2018</v>
      </c>
      <c r="E15" s="191">
        <v>0</v>
      </c>
      <c r="F15" s="168">
        <v>0</v>
      </c>
      <c r="G15" s="168">
        <v>0</v>
      </c>
      <c r="H15" s="192">
        <v>0</v>
      </c>
    </row>
    <row r="16" spans="2:8" s="146" customFormat="1" ht="12.75">
      <c r="B16" s="234"/>
      <c r="C16" s="48"/>
      <c r="D16" s="48" t="str">
        <f>$D$14</f>
        <v>Jahr 2017</v>
      </c>
      <c r="E16" s="193">
        <v>0</v>
      </c>
      <c r="F16" s="172">
        <v>0</v>
      </c>
      <c r="G16" s="172">
        <v>0</v>
      </c>
      <c r="H16" s="194">
        <v>0</v>
      </c>
    </row>
    <row r="17" spans="2:8" ht="12.75">
      <c r="B17" s="235" t="s">
        <v>33</v>
      </c>
      <c r="C17" s="64" t="s">
        <v>154</v>
      </c>
      <c r="D17" s="39" t="str">
        <f>$D$13</f>
        <v>Jahr 2018</v>
      </c>
      <c r="E17" s="191">
        <v>0</v>
      </c>
      <c r="F17" s="168">
        <v>0</v>
      </c>
      <c r="G17" s="168">
        <v>0</v>
      </c>
      <c r="H17" s="192">
        <v>0</v>
      </c>
    </row>
    <row r="18" spans="2:8" s="146" customFormat="1" ht="12.75">
      <c r="B18" s="234"/>
      <c r="C18" s="48"/>
      <c r="D18" s="48" t="str">
        <f>$D$14</f>
        <v>Jahr 2017</v>
      </c>
      <c r="E18" s="193">
        <v>0</v>
      </c>
      <c r="F18" s="172">
        <v>0</v>
      </c>
      <c r="G18" s="172">
        <v>0</v>
      </c>
      <c r="H18" s="194">
        <v>0</v>
      </c>
    </row>
    <row r="19" spans="2:8" ht="12.75">
      <c r="B19" s="235" t="s">
        <v>21</v>
      </c>
      <c r="C19" s="64" t="s">
        <v>155</v>
      </c>
      <c r="D19" s="39" t="str">
        <f>$D$13</f>
        <v>Jahr 2018</v>
      </c>
      <c r="E19" s="191">
        <v>0</v>
      </c>
      <c r="F19" s="168">
        <v>0</v>
      </c>
      <c r="G19" s="168">
        <v>0</v>
      </c>
      <c r="H19" s="192">
        <v>0</v>
      </c>
    </row>
    <row r="20" spans="2:8" s="146" customFormat="1" ht="12.75">
      <c r="B20" s="234"/>
      <c r="C20" s="48"/>
      <c r="D20" s="48" t="str">
        <f>$D$14</f>
        <v>Jahr 2017</v>
      </c>
      <c r="E20" s="193">
        <v>0</v>
      </c>
      <c r="F20" s="172">
        <v>0</v>
      </c>
      <c r="G20" s="172">
        <v>0</v>
      </c>
      <c r="H20" s="194">
        <v>0</v>
      </c>
    </row>
    <row r="21" spans="2:8" ht="12.75">
      <c r="B21" s="235" t="s">
        <v>27</v>
      </c>
      <c r="C21" s="64" t="s">
        <v>156</v>
      </c>
      <c r="D21" s="39" t="str">
        <f>$D$13</f>
        <v>Jahr 2018</v>
      </c>
      <c r="E21" s="191">
        <v>0</v>
      </c>
      <c r="F21" s="168">
        <v>0</v>
      </c>
      <c r="G21" s="168">
        <v>0</v>
      </c>
      <c r="H21" s="192">
        <v>0</v>
      </c>
    </row>
    <row r="22" spans="2:8" s="146" customFormat="1" ht="12.75">
      <c r="B22" s="234"/>
      <c r="C22" s="48"/>
      <c r="D22" s="48" t="str">
        <f>$D$14</f>
        <v>Jahr 2017</v>
      </c>
      <c r="E22" s="193">
        <v>0</v>
      </c>
      <c r="F22" s="172">
        <v>0</v>
      </c>
      <c r="G22" s="172">
        <v>0</v>
      </c>
      <c r="H22" s="194">
        <v>0</v>
      </c>
    </row>
    <row r="23" spans="2:8" ht="12.75">
      <c r="B23" s="235" t="s">
        <v>26</v>
      </c>
      <c r="C23" s="64" t="s">
        <v>157</v>
      </c>
      <c r="D23" s="39" t="str">
        <f>$D$13</f>
        <v>Jahr 2018</v>
      </c>
      <c r="E23" s="191">
        <v>0</v>
      </c>
      <c r="F23" s="168">
        <v>0</v>
      </c>
      <c r="G23" s="168">
        <v>0</v>
      </c>
      <c r="H23" s="192">
        <v>0</v>
      </c>
    </row>
    <row r="24" spans="2:8" s="146" customFormat="1" ht="12.75">
      <c r="B24" s="234"/>
      <c r="C24" s="48"/>
      <c r="D24" s="48" t="str">
        <f>$D$14</f>
        <v>Jahr 2017</v>
      </c>
      <c r="E24" s="193">
        <v>0</v>
      </c>
      <c r="F24" s="172">
        <v>0</v>
      </c>
      <c r="G24" s="172">
        <v>0</v>
      </c>
      <c r="H24" s="194">
        <v>0</v>
      </c>
    </row>
    <row r="25" spans="2:8" ht="12.75">
      <c r="B25" s="235" t="s">
        <v>39</v>
      </c>
      <c r="C25" s="64" t="s">
        <v>158</v>
      </c>
      <c r="D25" s="39" t="str">
        <f>$D$13</f>
        <v>Jahr 2018</v>
      </c>
      <c r="E25" s="191">
        <v>0</v>
      </c>
      <c r="F25" s="168">
        <v>0</v>
      </c>
      <c r="G25" s="168">
        <v>0</v>
      </c>
      <c r="H25" s="192">
        <v>0</v>
      </c>
    </row>
    <row r="26" spans="2:8" s="146" customFormat="1" ht="12.75">
      <c r="B26" s="234"/>
      <c r="C26" s="48"/>
      <c r="D26" s="48" t="str">
        <f>$D$14</f>
        <v>Jahr 2017</v>
      </c>
      <c r="E26" s="193">
        <v>0</v>
      </c>
      <c r="F26" s="172">
        <v>0</v>
      </c>
      <c r="G26" s="172">
        <v>0</v>
      </c>
      <c r="H26" s="194">
        <v>0</v>
      </c>
    </row>
    <row r="27" spans="2:8" ht="12.75">
      <c r="B27" s="234" t="s">
        <v>28</v>
      </c>
      <c r="C27" s="64" t="s">
        <v>159</v>
      </c>
      <c r="D27" s="39" t="str">
        <f>$D$13</f>
        <v>Jahr 2018</v>
      </c>
      <c r="E27" s="191">
        <v>0</v>
      </c>
      <c r="F27" s="168">
        <v>0</v>
      </c>
      <c r="G27" s="168">
        <v>0</v>
      </c>
      <c r="H27" s="192">
        <v>0</v>
      </c>
    </row>
    <row r="28" spans="2:8" s="146" customFormat="1" ht="12.75">
      <c r="B28" s="234"/>
      <c r="C28" s="48"/>
      <c r="D28" s="48" t="str">
        <f>$D$14</f>
        <v>Jahr 2017</v>
      </c>
      <c r="E28" s="193">
        <v>0</v>
      </c>
      <c r="F28" s="172">
        <v>0</v>
      </c>
      <c r="G28" s="172">
        <v>0</v>
      </c>
      <c r="H28" s="194">
        <v>0</v>
      </c>
    </row>
    <row r="29" spans="2:8" ht="12.75">
      <c r="B29" s="234" t="s">
        <v>29</v>
      </c>
      <c r="C29" s="64" t="s">
        <v>160</v>
      </c>
      <c r="D29" s="39" t="str">
        <f>$D$13</f>
        <v>Jahr 2018</v>
      </c>
      <c r="E29" s="191">
        <v>0</v>
      </c>
      <c r="F29" s="168">
        <v>0</v>
      </c>
      <c r="G29" s="168">
        <v>0</v>
      </c>
      <c r="H29" s="192">
        <v>0</v>
      </c>
    </row>
    <row r="30" spans="2:8" s="146" customFormat="1" ht="12.75">
      <c r="B30" s="234"/>
      <c r="C30" s="48"/>
      <c r="D30" s="48" t="str">
        <f>$D$14</f>
        <v>Jahr 2017</v>
      </c>
      <c r="E30" s="193">
        <v>0</v>
      </c>
      <c r="F30" s="172">
        <v>0</v>
      </c>
      <c r="G30" s="172">
        <v>0</v>
      </c>
      <c r="H30" s="194">
        <v>0</v>
      </c>
    </row>
    <row r="31" spans="2:8" ht="12.75">
      <c r="B31" s="234" t="s">
        <v>11</v>
      </c>
      <c r="C31" s="64" t="s">
        <v>161</v>
      </c>
      <c r="D31" s="39" t="str">
        <f>$D$13</f>
        <v>Jahr 2018</v>
      </c>
      <c r="E31" s="191">
        <v>0</v>
      </c>
      <c r="F31" s="168">
        <v>0</v>
      </c>
      <c r="G31" s="168">
        <v>0</v>
      </c>
      <c r="H31" s="192">
        <v>0</v>
      </c>
    </row>
    <row r="32" spans="2:8" s="146" customFormat="1" ht="12.75">
      <c r="B32" s="234"/>
      <c r="C32" s="48"/>
      <c r="D32" s="48" t="str">
        <f>$D$14</f>
        <v>Jahr 2017</v>
      </c>
      <c r="E32" s="193">
        <v>0</v>
      </c>
      <c r="F32" s="172">
        <v>0</v>
      </c>
      <c r="G32" s="172">
        <v>0</v>
      </c>
      <c r="H32" s="194">
        <v>0</v>
      </c>
    </row>
    <row r="33" spans="2:8" ht="12.75">
      <c r="B33" s="234" t="s">
        <v>12</v>
      </c>
      <c r="C33" s="64" t="s">
        <v>162</v>
      </c>
      <c r="D33" s="39" t="str">
        <f>$D$13</f>
        <v>Jahr 2018</v>
      </c>
      <c r="E33" s="191">
        <v>0</v>
      </c>
      <c r="F33" s="168">
        <v>0</v>
      </c>
      <c r="G33" s="168">
        <v>0</v>
      </c>
      <c r="H33" s="192">
        <v>0</v>
      </c>
    </row>
    <row r="34" spans="2:8" s="146" customFormat="1" ht="12.75">
      <c r="B34" s="234"/>
      <c r="C34" s="48"/>
      <c r="D34" s="48" t="str">
        <f>$D$14</f>
        <v>Jahr 2017</v>
      </c>
      <c r="E34" s="193">
        <v>0</v>
      </c>
      <c r="F34" s="172">
        <v>0</v>
      </c>
      <c r="G34" s="172">
        <v>0</v>
      </c>
      <c r="H34" s="194">
        <v>0</v>
      </c>
    </row>
    <row r="35" spans="2:8" ht="12.75">
      <c r="B35" s="234" t="s">
        <v>13</v>
      </c>
      <c r="C35" s="64" t="s">
        <v>163</v>
      </c>
      <c r="D35" s="39" t="str">
        <f>$D$13</f>
        <v>Jahr 2018</v>
      </c>
      <c r="E35" s="191">
        <v>0</v>
      </c>
      <c r="F35" s="168">
        <v>0</v>
      </c>
      <c r="G35" s="168">
        <v>0</v>
      </c>
      <c r="H35" s="192">
        <v>0</v>
      </c>
    </row>
    <row r="36" spans="2:8" s="146" customFormat="1" ht="12.75">
      <c r="B36" s="234"/>
      <c r="C36" s="48"/>
      <c r="D36" s="48" t="str">
        <f>$D$14</f>
        <v>Jahr 2017</v>
      </c>
      <c r="E36" s="193">
        <v>0</v>
      </c>
      <c r="F36" s="172">
        <v>0</v>
      </c>
      <c r="G36" s="172">
        <v>0</v>
      </c>
      <c r="H36" s="194">
        <v>0</v>
      </c>
    </row>
    <row r="37" spans="2:8" ht="12.75">
      <c r="B37" s="234" t="s">
        <v>22</v>
      </c>
      <c r="C37" s="64" t="s">
        <v>164</v>
      </c>
      <c r="D37" s="39" t="str">
        <f>$D$13</f>
        <v>Jahr 2018</v>
      </c>
      <c r="E37" s="191">
        <v>0</v>
      </c>
      <c r="F37" s="168">
        <v>0</v>
      </c>
      <c r="G37" s="168">
        <v>0</v>
      </c>
      <c r="H37" s="192">
        <v>0</v>
      </c>
    </row>
    <row r="38" spans="2:8" s="146" customFormat="1" ht="12.75">
      <c r="B38" s="234"/>
      <c r="C38" s="48"/>
      <c r="D38" s="48" t="str">
        <f>$D$14</f>
        <v>Jahr 2017</v>
      </c>
      <c r="E38" s="193">
        <v>0</v>
      </c>
      <c r="F38" s="172">
        <v>0</v>
      </c>
      <c r="G38" s="172">
        <v>0</v>
      </c>
      <c r="H38" s="194">
        <v>0</v>
      </c>
    </row>
    <row r="39" spans="2:8" ht="12.75">
      <c r="B39" s="234" t="s">
        <v>40</v>
      </c>
      <c r="C39" s="64" t="s">
        <v>165</v>
      </c>
      <c r="D39" s="39" t="str">
        <f>$D$13</f>
        <v>Jahr 2018</v>
      </c>
      <c r="E39" s="191">
        <v>0</v>
      </c>
      <c r="F39" s="168">
        <v>0</v>
      </c>
      <c r="G39" s="168">
        <v>0</v>
      </c>
      <c r="H39" s="192">
        <v>0</v>
      </c>
    </row>
    <row r="40" spans="2:8" s="146" customFormat="1" ht="12.75">
      <c r="B40" s="234"/>
      <c r="C40" s="48"/>
      <c r="D40" s="48" t="str">
        <f>$D$14</f>
        <v>Jahr 2017</v>
      </c>
      <c r="E40" s="193">
        <v>0</v>
      </c>
      <c r="F40" s="172">
        <v>0</v>
      </c>
      <c r="G40" s="172">
        <v>0</v>
      </c>
      <c r="H40" s="194">
        <v>0</v>
      </c>
    </row>
    <row r="41" spans="2:8" ht="12.75">
      <c r="B41" s="234" t="s">
        <v>14</v>
      </c>
      <c r="C41" s="64" t="s">
        <v>166</v>
      </c>
      <c r="D41" s="39" t="str">
        <f>$D$13</f>
        <v>Jahr 2018</v>
      </c>
      <c r="E41" s="191">
        <v>0</v>
      </c>
      <c r="F41" s="168">
        <v>0</v>
      </c>
      <c r="G41" s="168">
        <v>0</v>
      </c>
      <c r="H41" s="192">
        <v>0</v>
      </c>
    </row>
    <row r="42" spans="2:8" s="146" customFormat="1" ht="12.75">
      <c r="B42" s="234"/>
      <c r="C42" s="48"/>
      <c r="D42" s="48" t="str">
        <f>$D$14</f>
        <v>Jahr 2017</v>
      </c>
      <c r="E42" s="193">
        <v>0</v>
      </c>
      <c r="F42" s="172">
        <v>0</v>
      </c>
      <c r="G42" s="172">
        <v>0</v>
      </c>
      <c r="H42" s="194">
        <v>0</v>
      </c>
    </row>
    <row r="43" spans="2:8" ht="12.75">
      <c r="B43" s="234" t="s">
        <v>23</v>
      </c>
      <c r="C43" s="64" t="s">
        <v>167</v>
      </c>
      <c r="D43" s="39" t="str">
        <f>$D$13</f>
        <v>Jahr 2018</v>
      </c>
      <c r="E43" s="191">
        <v>0</v>
      </c>
      <c r="F43" s="168">
        <v>0</v>
      </c>
      <c r="G43" s="168">
        <v>0</v>
      </c>
      <c r="H43" s="192">
        <v>0</v>
      </c>
    </row>
    <row r="44" spans="2:8" s="146" customFormat="1" ht="12.75">
      <c r="B44" s="234"/>
      <c r="C44" s="48"/>
      <c r="D44" s="48" t="str">
        <f>$D$14</f>
        <v>Jahr 2017</v>
      </c>
      <c r="E44" s="193">
        <v>0</v>
      </c>
      <c r="F44" s="172">
        <v>0</v>
      </c>
      <c r="G44" s="172">
        <v>0</v>
      </c>
      <c r="H44" s="194">
        <v>0</v>
      </c>
    </row>
    <row r="45" spans="2:8" ht="12.75">
      <c r="B45" s="234" t="s">
        <v>30</v>
      </c>
      <c r="C45" s="64" t="s">
        <v>168</v>
      </c>
      <c r="D45" s="39" t="str">
        <f>$D$13</f>
        <v>Jahr 2018</v>
      </c>
      <c r="E45" s="191">
        <v>0</v>
      </c>
      <c r="F45" s="168">
        <v>0</v>
      </c>
      <c r="G45" s="168">
        <v>0</v>
      </c>
      <c r="H45" s="192">
        <v>0</v>
      </c>
    </row>
    <row r="46" spans="2:8" s="146" customFormat="1" ht="12.75">
      <c r="B46" s="234"/>
      <c r="C46" s="48"/>
      <c r="D46" s="48" t="str">
        <f>$D$14</f>
        <v>Jahr 2017</v>
      </c>
      <c r="E46" s="193">
        <v>0</v>
      </c>
      <c r="F46" s="172">
        <v>0</v>
      </c>
      <c r="G46" s="172">
        <v>0</v>
      </c>
      <c r="H46" s="194">
        <v>0</v>
      </c>
    </row>
    <row r="47" spans="2:8" ht="12.75">
      <c r="B47" s="234" t="s">
        <v>31</v>
      </c>
      <c r="C47" s="64" t="s">
        <v>169</v>
      </c>
      <c r="D47" s="39" t="str">
        <f>$D$13</f>
        <v>Jahr 2018</v>
      </c>
      <c r="E47" s="191">
        <v>0</v>
      </c>
      <c r="F47" s="168">
        <v>0</v>
      </c>
      <c r="G47" s="168">
        <v>0</v>
      </c>
      <c r="H47" s="192">
        <v>0</v>
      </c>
    </row>
    <row r="48" spans="2:8" s="146" customFormat="1" ht="12.75">
      <c r="B48" s="234"/>
      <c r="C48" s="48"/>
      <c r="D48" s="48" t="str">
        <f>$D$14</f>
        <v>Jahr 2017</v>
      </c>
      <c r="E48" s="193">
        <v>0</v>
      </c>
      <c r="F48" s="172">
        <v>0</v>
      </c>
      <c r="G48" s="172">
        <v>0</v>
      </c>
      <c r="H48" s="194">
        <v>0</v>
      </c>
    </row>
    <row r="49" spans="2:8" ht="12.75">
      <c r="B49" s="234" t="s">
        <v>32</v>
      </c>
      <c r="C49" s="64" t="s">
        <v>170</v>
      </c>
      <c r="D49" s="39" t="str">
        <f>$D$13</f>
        <v>Jahr 2018</v>
      </c>
      <c r="E49" s="191">
        <v>0</v>
      </c>
      <c r="F49" s="168">
        <v>0</v>
      </c>
      <c r="G49" s="168">
        <v>0</v>
      </c>
      <c r="H49" s="192">
        <v>0</v>
      </c>
    </row>
    <row r="50" spans="2:8" s="146" customFormat="1" ht="12.75">
      <c r="B50" s="234"/>
      <c r="C50" s="48"/>
      <c r="D50" s="48" t="str">
        <f>$D$14</f>
        <v>Jahr 2017</v>
      </c>
      <c r="E50" s="193">
        <v>0</v>
      </c>
      <c r="F50" s="172">
        <v>0</v>
      </c>
      <c r="G50" s="172">
        <v>0</v>
      </c>
      <c r="H50" s="194">
        <v>0</v>
      </c>
    </row>
    <row r="51" spans="2:8" ht="12.75">
      <c r="B51" s="234" t="s">
        <v>24</v>
      </c>
      <c r="C51" s="64" t="s">
        <v>0</v>
      </c>
      <c r="D51" s="39" t="str">
        <f>$D$13</f>
        <v>Jahr 2018</v>
      </c>
      <c r="E51" s="191">
        <v>0</v>
      </c>
      <c r="F51" s="168">
        <v>0</v>
      </c>
      <c r="G51" s="168">
        <v>0</v>
      </c>
      <c r="H51" s="192">
        <v>0</v>
      </c>
    </row>
    <row r="52" spans="2:8" s="146" customFormat="1" ht="12.75">
      <c r="B52" s="234"/>
      <c r="C52" s="48"/>
      <c r="D52" s="48" t="str">
        <f>$D$14</f>
        <v>Jahr 2017</v>
      </c>
      <c r="E52" s="193">
        <v>0</v>
      </c>
      <c r="F52" s="172">
        <v>0</v>
      </c>
      <c r="G52" s="172">
        <v>0</v>
      </c>
      <c r="H52" s="194">
        <v>0</v>
      </c>
    </row>
    <row r="53" spans="2:8" ht="12.75">
      <c r="B53" s="234" t="s">
        <v>16</v>
      </c>
      <c r="C53" s="64" t="s">
        <v>171</v>
      </c>
      <c r="D53" s="39" t="str">
        <f>$D$13</f>
        <v>Jahr 2018</v>
      </c>
      <c r="E53" s="191">
        <v>0</v>
      </c>
      <c r="F53" s="168">
        <v>0</v>
      </c>
      <c r="G53" s="168">
        <v>0</v>
      </c>
      <c r="H53" s="192">
        <v>0</v>
      </c>
    </row>
    <row r="54" spans="2:8" s="146" customFormat="1" ht="12.75">
      <c r="B54" s="234"/>
      <c r="C54" s="48"/>
      <c r="D54" s="48" t="str">
        <f>$D$14</f>
        <v>Jahr 2017</v>
      </c>
      <c r="E54" s="193">
        <v>0</v>
      </c>
      <c r="F54" s="172">
        <v>0</v>
      </c>
      <c r="G54" s="172">
        <v>0</v>
      </c>
      <c r="H54" s="194">
        <v>0</v>
      </c>
    </row>
    <row r="55" spans="2:8" ht="12.75">
      <c r="B55" s="234" t="s">
        <v>34</v>
      </c>
      <c r="C55" s="64" t="s">
        <v>172</v>
      </c>
      <c r="D55" s="39" t="str">
        <f>$D$13</f>
        <v>Jahr 2018</v>
      </c>
      <c r="E55" s="191">
        <v>0</v>
      </c>
      <c r="F55" s="168">
        <v>0</v>
      </c>
      <c r="G55" s="168">
        <v>0</v>
      </c>
      <c r="H55" s="192">
        <v>0</v>
      </c>
    </row>
    <row r="56" spans="2:8" s="146" customFormat="1" ht="12.75">
      <c r="B56" s="234"/>
      <c r="C56" s="48"/>
      <c r="D56" s="48" t="str">
        <f>$D$14</f>
        <v>Jahr 2017</v>
      </c>
      <c r="E56" s="193">
        <v>0</v>
      </c>
      <c r="F56" s="172">
        <v>0</v>
      </c>
      <c r="G56" s="172">
        <v>0</v>
      </c>
      <c r="H56" s="194">
        <v>0</v>
      </c>
    </row>
    <row r="57" spans="2:8" ht="12.75">
      <c r="B57" s="234" t="s">
        <v>25</v>
      </c>
      <c r="C57" s="64" t="s">
        <v>1</v>
      </c>
      <c r="D57" s="39" t="str">
        <f>$D$13</f>
        <v>Jahr 2018</v>
      </c>
      <c r="E57" s="191">
        <v>0</v>
      </c>
      <c r="F57" s="168">
        <v>0</v>
      </c>
      <c r="G57" s="168">
        <v>0</v>
      </c>
      <c r="H57" s="192">
        <v>0</v>
      </c>
    </row>
    <row r="58" spans="2:8" s="146" customFormat="1" ht="12.75">
      <c r="B58" s="234"/>
      <c r="C58" s="48"/>
      <c r="D58" s="48" t="str">
        <f>$D$14</f>
        <v>Jahr 2017</v>
      </c>
      <c r="E58" s="193">
        <v>0</v>
      </c>
      <c r="F58" s="172">
        <v>0</v>
      </c>
      <c r="G58" s="172">
        <v>0</v>
      </c>
      <c r="H58" s="194">
        <v>0</v>
      </c>
    </row>
    <row r="59" spans="2:8" ht="12.75">
      <c r="B59" s="234" t="s">
        <v>35</v>
      </c>
      <c r="C59" s="64" t="s">
        <v>173</v>
      </c>
      <c r="D59" s="39" t="str">
        <f>$D$13</f>
        <v>Jahr 2018</v>
      </c>
      <c r="E59" s="191">
        <v>0</v>
      </c>
      <c r="F59" s="168">
        <v>0</v>
      </c>
      <c r="G59" s="168">
        <v>0</v>
      </c>
      <c r="H59" s="192">
        <v>0</v>
      </c>
    </row>
    <row r="60" spans="2:8" s="146" customFormat="1" ht="12.75">
      <c r="B60" s="234"/>
      <c r="C60" s="48"/>
      <c r="D60" s="48" t="str">
        <f>$D$14</f>
        <v>Jahr 2017</v>
      </c>
      <c r="E60" s="193">
        <v>0</v>
      </c>
      <c r="F60" s="172">
        <v>0</v>
      </c>
      <c r="G60" s="172">
        <v>0</v>
      </c>
      <c r="H60" s="194">
        <v>0</v>
      </c>
    </row>
    <row r="61" spans="2:8" ht="12.75">
      <c r="B61" s="234" t="s">
        <v>37</v>
      </c>
      <c r="C61" s="64" t="s">
        <v>174</v>
      </c>
      <c r="D61" s="39" t="str">
        <f>$D$13</f>
        <v>Jahr 2018</v>
      </c>
      <c r="E61" s="191">
        <v>0</v>
      </c>
      <c r="F61" s="168">
        <v>0</v>
      </c>
      <c r="G61" s="168">
        <v>0</v>
      </c>
      <c r="H61" s="192">
        <v>0</v>
      </c>
    </row>
    <row r="62" spans="2:8" s="146" customFormat="1" ht="12.75">
      <c r="B62" s="234"/>
      <c r="C62" s="48"/>
      <c r="D62" s="48" t="str">
        <f>$D$14</f>
        <v>Jahr 2017</v>
      </c>
      <c r="E62" s="193">
        <v>0</v>
      </c>
      <c r="F62" s="172">
        <v>0</v>
      </c>
      <c r="G62" s="172">
        <v>0</v>
      </c>
      <c r="H62" s="194">
        <v>0</v>
      </c>
    </row>
    <row r="63" spans="2:8" ht="12.75">
      <c r="B63" s="234" t="s">
        <v>38</v>
      </c>
      <c r="C63" s="64" t="s">
        <v>175</v>
      </c>
      <c r="D63" s="39" t="str">
        <f>$D$13</f>
        <v>Jahr 2018</v>
      </c>
      <c r="E63" s="191">
        <v>0</v>
      </c>
      <c r="F63" s="168">
        <v>0</v>
      </c>
      <c r="G63" s="168">
        <v>0</v>
      </c>
      <c r="H63" s="192">
        <v>0</v>
      </c>
    </row>
    <row r="64" spans="2:8" s="146" customFormat="1" ht="12.75">
      <c r="B64" s="234"/>
      <c r="C64" s="48"/>
      <c r="D64" s="48" t="str">
        <f>$D$14</f>
        <v>Jahr 2017</v>
      </c>
      <c r="E64" s="193">
        <v>0</v>
      </c>
      <c r="F64" s="172">
        <v>0</v>
      </c>
      <c r="G64" s="172">
        <v>0</v>
      </c>
      <c r="H64" s="194">
        <v>0</v>
      </c>
    </row>
    <row r="65" spans="2:8" ht="12.75">
      <c r="B65" s="234" t="s">
        <v>19</v>
      </c>
      <c r="C65" s="64" t="s">
        <v>176</v>
      </c>
      <c r="D65" s="39" t="str">
        <f>$D$13</f>
        <v>Jahr 2018</v>
      </c>
      <c r="E65" s="191">
        <v>0</v>
      </c>
      <c r="F65" s="168">
        <v>0</v>
      </c>
      <c r="G65" s="168">
        <v>0</v>
      </c>
      <c r="H65" s="192">
        <v>0</v>
      </c>
    </row>
    <row r="66" spans="2:8" s="146" customFormat="1" ht="12.75">
      <c r="B66" s="234"/>
      <c r="C66" s="48"/>
      <c r="D66" s="48" t="str">
        <f>$D$14</f>
        <v>Jahr 2017</v>
      </c>
      <c r="E66" s="193">
        <v>0</v>
      </c>
      <c r="F66" s="172">
        <v>0</v>
      </c>
      <c r="G66" s="172">
        <v>0</v>
      </c>
      <c r="H66" s="194">
        <v>0</v>
      </c>
    </row>
    <row r="67" spans="2:8" ht="12.75">
      <c r="B67" s="234" t="s">
        <v>36</v>
      </c>
      <c r="C67" s="64" t="s">
        <v>177</v>
      </c>
      <c r="D67" s="39" t="str">
        <f>$D$13</f>
        <v>Jahr 2018</v>
      </c>
      <c r="E67" s="191">
        <v>0</v>
      </c>
      <c r="F67" s="168">
        <v>0</v>
      </c>
      <c r="G67" s="168">
        <v>0</v>
      </c>
      <c r="H67" s="192">
        <v>0</v>
      </c>
    </row>
    <row r="68" spans="2:8" s="146" customFormat="1" ht="12.75">
      <c r="B68" s="234"/>
      <c r="C68" s="48"/>
      <c r="D68" s="48" t="str">
        <f>$D$14</f>
        <v>Jahr 2017</v>
      </c>
      <c r="E68" s="193">
        <v>0</v>
      </c>
      <c r="F68" s="172">
        <v>0</v>
      </c>
      <c r="G68" s="172">
        <v>0</v>
      </c>
      <c r="H68" s="194">
        <v>0</v>
      </c>
    </row>
    <row r="69" spans="2:8" ht="12.75">
      <c r="B69" s="234" t="s">
        <v>15</v>
      </c>
      <c r="C69" s="64" t="s">
        <v>178</v>
      </c>
      <c r="D69" s="39" t="str">
        <f>$D$13</f>
        <v>Jahr 2018</v>
      </c>
      <c r="E69" s="191">
        <v>0</v>
      </c>
      <c r="F69" s="168">
        <v>0</v>
      </c>
      <c r="G69" s="168">
        <v>0</v>
      </c>
      <c r="H69" s="192">
        <v>0</v>
      </c>
    </row>
    <row r="70" spans="2:8" s="146" customFormat="1" ht="12.75">
      <c r="B70" s="234"/>
      <c r="C70" s="48"/>
      <c r="D70" s="48" t="str">
        <f>$D$14</f>
        <v>Jahr 2017</v>
      </c>
      <c r="E70" s="193">
        <v>0</v>
      </c>
      <c r="F70" s="172">
        <v>0</v>
      </c>
      <c r="G70" s="172">
        <v>0</v>
      </c>
      <c r="H70" s="194">
        <v>0</v>
      </c>
    </row>
    <row r="71" spans="2:8" ht="12.75">
      <c r="B71" s="234" t="s">
        <v>41</v>
      </c>
      <c r="C71" s="64" t="s">
        <v>179</v>
      </c>
      <c r="D71" s="39" t="str">
        <f>$D$13</f>
        <v>Jahr 2018</v>
      </c>
      <c r="E71" s="191">
        <v>0</v>
      </c>
      <c r="F71" s="168">
        <v>0</v>
      </c>
      <c r="G71" s="168">
        <v>0</v>
      </c>
      <c r="H71" s="192">
        <v>0</v>
      </c>
    </row>
    <row r="72" spans="2:8" s="146" customFormat="1" ht="12.75">
      <c r="B72" s="234"/>
      <c r="C72" s="48"/>
      <c r="D72" s="48" t="str">
        <f>$D$14</f>
        <v>Jahr 2017</v>
      </c>
      <c r="E72" s="193">
        <v>0</v>
      </c>
      <c r="F72" s="172">
        <v>0</v>
      </c>
      <c r="G72" s="172">
        <v>0</v>
      </c>
      <c r="H72" s="194">
        <v>0</v>
      </c>
    </row>
    <row r="73" spans="2:8" ht="12.75">
      <c r="B73" s="234" t="s">
        <v>43</v>
      </c>
      <c r="C73" s="64" t="s">
        <v>7</v>
      </c>
      <c r="D73" s="39" t="str">
        <f>$D$13</f>
        <v>Jahr 2018</v>
      </c>
      <c r="E73" s="191">
        <v>0</v>
      </c>
      <c r="F73" s="168">
        <v>0</v>
      </c>
      <c r="G73" s="168">
        <v>0</v>
      </c>
      <c r="H73" s="192">
        <v>0</v>
      </c>
    </row>
    <row r="74" spans="2:8" s="146" customFormat="1" ht="12.75">
      <c r="B74" s="234"/>
      <c r="C74" s="48"/>
      <c r="D74" s="48" t="str">
        <f>$D$14</f>
        <v>Jahr 2017</v>
      </c>
      <c r="E74" s="193">
        <v>0</v>
      </c>
      <c r="F74" s="172">
        <v>0</v>
      </c>
      <c r="G74" s="172">
        <v>0</v>
      </c>
      <c r="H74" s="194">
        <v>0</v>
      </c>
    </row>
    <row r="75" spans="2:8" ht="12.75">
      <c r="B75" s="234" t="s">
        <v>42</v>
      </c>
      <c r="C75" s="64" t="s">
        <v>2</v>
      </c>
      <c r="D75" s="39" t="str">
        <f>$D$13</f>
        <v>Jahr 2018</v>
      </c>
      <c r="E75" s="191">
        <v>0</v>
      </c>
      <c r="F75" s="168">
        <v>0</v>
      </c>
      <c r="G75" s="168">
        <v>0</v>
      </c>
      <c r="H75" s="192">
        <v>0</v>
      </c>
    </row>
    <row r="76" spans="2:8" s="146" customFormat="1" ht="12.75">
      <c r="B76" s="234"/>
      <c r="C76" s="48"/>
      <c r="D76" s="48" t="str">
        <f>$D$14</f>
        <v>Jahr 2017</v>
      </c>
      <c r="E76" s="193">
        <v>0</v>
      </c>
      <c r="F76" s="172">
        <v>0</v>
      </c>
      <c r="G76" s="172">
        <v>0</v>
      </c>
      <c r="H76" s="194">
        <v>0</v>
      </c>
    </row>
    <row r="77" spans="2:8" ht="12.75">
      <c r="B77" s="234" t="s">
        <v>17</v>
      </c>
      <c r="C77" s="64" t="s">
        <v>180</v>
      </c>
      <c r="D77" s="39" t="str">
        <f>$D$13</f>
        <v>Jahr 2018</v>
      </c>
      <c r="E77" s="191">
        <v>0</v>
      </c>
      <c r="F77" s="168">
        <v>0</v>
      </c>
      <c r="G77" s="168">
        <v>0</v>
      </c>
      <c r="H77" s="192">
        <v>0</v>
      </c>
    </row>
    <row r="78" spans="2:8" s="146" customFormat="1" ht="12.75">
      <c r="B78" s="234"/>
      <c r="C78" s="48"/>
      <c r="D78" s="48" t="str">
        <f>$D$14</f>
        <v>Jahr 2017</v>
      </c>
      <c r="E78" s="193">
        <v>0</v>
      </c>
      <c r="F78" s="172">
        <v>0</v>
      </c>
      <c r="G78" s="172">
        <v>0</v>
      </c>
      <c r="H78" s="194">
        <v>0</v>
      </c>
    </row>
    <row r="79" spans="2:8" ht="12.75">
      <c r="B79" s="234" t="s">
        <v>18</v>
      </c>
      <c r="C79" s="64" t="s">
        <v>181</v>
      </c>
      <c r="D79" s="39" t="str">
        <f>$D$13</f>
        <v>Jahr 2018</v>
      </c>
      <c r="E79" s="191">
        <v>0</v>
      </c>
      <c r="F79" s="168">
        <v>0</v>
      </c>
      <c r="G79" s="168">
        <v>0</v>
      </c>
      <c r="H79" s="192">
        <v>0</v>
      </c>
    </row>
    <row r="80" spans="2:8" s="146" customFormat="1" ht="12.75">
      <c r="B80" s="234"/>
      <c r="C80" s="48"/>
      <c r="D80" s="48" t="str">
        <f>$D$14</f>
        <v>Jahr 2017</v>
      </c>
      <c r="E80" s="193">
        <v>0</v>
      </c>
      <c r="F80" s="172">
        <v>0</v>
      </c>
      <c r="G80" s="172">
        <v>0</v>
      </c>
      <c r="H80" s="194">
        <v>0</v>
      </c>
    </row>
    <row r="81" spans="2:8" ht="12.75">
      <c r="B81" s="234" t="s">
        <v>20</v>
      </c>
      <c r="C81" s="64" t="s">
        <v>8</v>
      </c>
      <c r="D81" s="39" t="str">
        <f>$D$13</f>
        <v>Jahr 2018</v>
      </c>
      <c r="E81" s="191">
        <v>0</v>
      </c>
      <c r="F81" s="168">
        <v>0</v>
      </c>
      <c r="G81" s="168">
        <v>0</v>
      </c>
      <c r="H81" s="192">
        <v>0</v>
      </c>
    </row>
    <row r="82" spans="2:8" s="146" customFormat="1" ht="12.75">
      <c r="B82" s="234"/>
      <c r="C82" s="48"/>
      <c r="D82" s="48" t="str">
        <f>$D$14</f>
        <v>Jahr 2017</v>
      </c>
      <c r="E82" s="193">
        <v>0</v>
      </c>
      <c r="F82" s="172">
        <v>0</v>
      </c>
      <c r="G82" s="172">
        <v>0</v>
      </c>
      <c r="H82" s="194">
        <v>0</v>
      </c>
    </row>
    <row r="83" spans="2:8" ht="12.75">
      <c r="B83" s="234" t="s">
        <v>44</v>
      </c>
      <c r="C83" s="64" t="s">
        <v>182</v>
      </c>
      <c r="D83" s="39" t="str">
        <f>$D$13</f>
        <v>Jahr 2018</v>
      </c>
      <c r="E83" s="191">
        <v>0</v>
      </c>
      <c r="F83" s="168">
        <v>0</v>
      </c>
      <c r="G83" s="168">
        <v>0</v>
      </c>
      <c r="H83" s="192">
        <v>0</v>
      </c>
    </row>
    <row r="84" spans="2:8" s="146" customFormat="1" ht="12.75">
      <c r="B84" s="234"/>
      <c r="C84" s="48"/>
      <c r="D84" s="48" t="str">
        <f>$D$14</f>
        <v>Jahr 2017</v>
      </c>
      <c r="E84" s="193">
        <v>0</v>
      </c>
      <c r="F84" s="172">
        <v>0</v>
      </c>
      <c r="G84" s="172">
        <v>0</v>
      </c>
      <c r="H84" s="194">
        <v>0</v>
      </c>
    </row>
    <row r="85" spans="2:8" ht="12.75">
      <c r="B85" s="234" t="s">
        <v>45</v>
      </c>
      <c r="C85" s="64" t="s">
        <v>183</v>
      </c>
      <c r="D85" s="39" t="str">
        <f>$D$13</f>
        <v>Jahr 2018</v>
      </c>
      <c r="E85" s="191">
        <v>0</v>
      </c>
      <c r="F85" s="168">
        <v>0</v>
      </c>
      <c r="G85" s="168">
        <v>0</v>
      </c>
      <c r="H85" s="192">
        <v>0</v>
      </c>
    </row>
    <row r="86" spans="2:8" s="146" customFormat="1" ht="12.75">
      <c r="B86" s="234"/>
      <c r="C86" s="48"/>
      <c r="D86" s="48" t="str">
        <f>$D$14</f>
        <v>Jahr 2017</v>
      </c>
      <c r="E86" s="193">
        <v>0</v>
      </c>
      <c r="F86" s="172">
        <v>0</v>
      </c>
      <c r="G86" s="172">
        <v>0</v>
      </c>
      <c r="H86" s="194">
        <v>0</v>
      </c>
    </row>
    <row r="87" spans="2:8" ht="12.75">
      <c r="B87" s="234" t="s">
        <v>46</v>
      </c>
      <c r="C87" s="64" t="s">
        <v>184</v>
      </c>
      <c r="D87" s="39" t="str">
        <f>$D$13</f>
        <v>Jahr 2018</v>
      </c>
      <c r="E87" s="191">
        <v>0</v>
      </c>
      <c r="F87" s="168">
        <v>0</v>
      </c>
      <c r="G87" s="168">
        <v>0</v>
      </c>
      <c r="H87" s="192">
        <v>0</v>
      </c>
    </row>
    <row r="88" spans="2:8" s="146" customFormat="1" ht="12.75">
      <c r="B88" s="254"/>
      <c r="C88" s="255"/>
      <c r="D88" s="255" t="str">
        <f>$D$14</f>
        <v>Jahr 2017</v>
      </c>
      <c r="E88" s="195">
        <v>0</v>
      </c>
      <c r="F88" s="196">
        <v>0</v>
      </c>
      <c r="G88" s="196">
        <v>0</v>
      </c>
      <c r="H88" s="197">
        <v>0</v>
      </c>
    </row>
    <row r="89" spans="3:8"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50"/>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279</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280</v>
      </c>
      <c r="F7" s="345"/>
      <c r="G7" s="345"/>
      <c r="H7" s="345"/>
      <c r="I7" s="346"/>
    </row>
    <row r="8" spans="3:9" ht="12.75">
      <c r="C8" s="223"/>
      <c r="D8" s="223"/>
      <c r="E8" s="224" t="s">
        <v>143</v>
      </c>
      <c r="F8" s="225" t="s">
        <v>187</v>
      </c>
      <c r="G8" s="226"/>
      <c r="H8" s="226"/>
      <c r="I8" s="227"/>
    </row>
    <row r="9" spans="3:9" ht="23.25" customHeight="1">
      <c r="C9" s="223"/>
      <c r="D9" s="223"/>
      <c r="E9" s="228"/>
      <c r="F9" s="384" t="s">
        <v>281</v>
      </c>
      <c r="G9" s="387" t="s">
        <v>282</v>
      </c>
      <c r="H9" s="388"/>
      <c r="I9" s="384" t="s">
        <v>283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284</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285</v>
      </c>
      <c r="F7" s="345"/>
      <c r="G7" s="345"/>
      <c r="H7" s="345"/>
      <c r="I7" s="346"/>
    </row>
    <row r="8" spans="3:9" ht="12.75">
      <c r="C8" s="223"/>
      <c r="D8" s="223"/>
      <c r="E8" s="224" t="s">
        <v>143</v>
      </c>
      <c r="F8" s="225" t="s">
        <v>187</v>
      </c>
      <c r="G8" s="226"/>
      <c r="H8" s="226"/>
      <c r="I8" s="227"/>
    </row>
    <row r="9" spans="3:9" ht="23.25" customHeight="1">
      <c r="C9" s="223"/>
      <c r="D9" s="223"/>
      <c r="E9" s="228"/>
      <c r="F9" s="384" t="s">
        <v>286</v>
      </c>
      <c r="G9" s="387" t="s">
        <v>287</v>
      </c>
      <c r="H9" s="388"/>
      <c r="I9" s="384" t="s">
        <v>288</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0</v>
      </c>
      <c r="F13" s="168">
        <v>0</v>
      </c>
      <c r="G13" s="168">
        <v>0</v>
      </c>
      <c r="H13" s="168">
        <v>0</v>
      </c>
      <c r="I13" s="192">
        <v>0</v>
      </c>
    </row>
    <row r="14" spans="2:9" s="146" customFormat="1" ht="12.75">
      <c r="B14" s="234"/>
      <c r="C14" s="48"/>
      <c r="D14" s="48" t="str">
        <f>"Jahr "&amp;(AktJahr-1)</f>
        <v>Jahr 2017</v>
      </c>
      <c r="E14" s="193">
        <v>0</v>
      </c>
      <c r="F14" s="172">
        <v>0</v>
      </c>
      <c r="G14" s="172">
        <v>0</v>
      </c>
      <c r="H14" s="172">
        <v>0</v>
      </c>
      <c r="I14" s="194">
        <v>0</v>
      </c>
    </row>
    <row r="15" spans="2:9" ht="12.75">
      <c r="B15" s="234" t="s">
        <v>10</v>
      </c>
      <c r="C15" s="64" t="s">
        <v>153</v>
      </c>
      <c r="D15" s="39" t="str">
        <f>$D$13</f>
        <v>Jahr 2018</v>
      </c>
      <c r="E15" s="191">
        <v>0</v>
      </c>
      <c r="F15" s="168">
        <v>0</v>
      </c>
      <c r="G15" s="168">
        <v>0</v>
      </c>
      <c r="H15" s="168">
        <v>0</v>
      </c>
      <c r="I15" s="192">
        <v>0</v>
      </c>
    </row>
    <row r="16" spans="2:9" s="146" customFormat="1" ht="12.75">
      <c r="B16" s="234"/>
      <c r="C16" s="48"/>
      <c r="D16" s="48" t="str">
        <f>$D$14</f>
        <v>Jahr 2017</v>
      </c>
      <c r="E16" s="193">
        <v>0</v>
      </c>
      <c r="F16" s="172">
        <v>0</v>
      </c>
      <c r="G16" s="172">
        <v>0</v>
      </c>
      <c r="H16" s="172">
        <v>0</v>
      </c>
      <c r="I16" s="194">
        <v>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sheetPr codeName="Tabelle13"/>
  <dimension ref="A1:E110"/>
  <sheetViews>
    <sheetView showGridLines="0" showRowColHeaders="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c r="A1" s="284"/>
    </row>
    <row r="2" spans="1:5" ht="24" customHeight="1">
      <c r="A2" s="284"/>
      <c r="B2" s="394" t="s">
        <v>254</v>
      </c>
      <c r="C2" s="394"/>
      <c r="D2" s="394"/>
      <c r="E2" s="394"/>
    </row>
    <row r="3" spans="1:2" ht="8.25" customHeight="1">
      <c r="A3" s="284"/>
      <c r="B3" s="221"/>
    </row>
    <row r="4" spans="1:2" ht="12.75">
      <c r="A4" s="284"/>
      <c r="B4" s="325" t="s">
        <v>210</v>
      </c>
    </row>
    <row r="5" spans="1:2" ht="12.75">
      <c r="A5" s="284"/>
      <c r="B5" s="325" t="str">
        <f>UebInstitutQuartal</f>
        <v>Q1 2018</v>
      </c>
    </row>
    <row r="6" spans="1:2" ht="24.75" customHeight="1">
      <c r="A6" s="284"/>
      <c r="B6" s="202"/>
    </row>
    <row r="7" spans="1:5" ht="24.75" customHeight="1">
      <c r="A7" s="285">
        <v>0</v>
      </c>
      <c r="B7" s="347" t="s">
        <v>109</v>
      </c>
      <c r="C7" s="348"/>
      <c r="D7" s="348"/>
      <c r="E7" s="348"/>
    </row>
    <row r="8" spans="1:5" ht="13.5" thickBot="1">
      <c r="A8" s="285">
        <v>0</v>
      </c>
      <c r="B8" s="203"/>
      <c r="C8" s="204"/>
      <c r="D8" s="205" t="str">
        <f>AktQuartKurz&amp;" "&amp;AktJahr</f>
        <v>Q1 2018</v>
      </c>
      <c r="E8" s="206" t="str">
        <f>AktQuartKurz&amp;" "&amp;(AktJahr-1)</f>
        <v>Q1 2017</v>
      </c>
    </row>
    <row r="9" spans="1:5" ht="15.75" customHeight="1">
      <c r="A9" s="285">
        <v>0</v>
      </c>
      <c r="B9" s="349" t="s">
        <v>211</v>
      </c>
      <c r="C9" s="207" t="s">
        <v>116</v>
      </c>
      <c r="D9" s="208">
        <v>460</v>
      </c>
      <c r="E9" s="209">
        <v>310</v>
      </c>
    </row>
    <row r="10" spans="1:5" ht="19.5" customHeight="1" thickBot="1">
      <c r="A10" s="286">
        <v>0</v>
      </c>
      <c r="B10" s="278" t="s">
        <v>212</v>
      </c>
      <c r="C10" s="210" t="s">
        <v>99</v>
      </c>
      <c r="D10" s="305">
        <v>100</v>
      </c>
      <c r="E10" s="306">
        <v>100</v>
      </c>
    </row>
    <row r="11" spans="1:5" ht="7.5" customHeight="1" thickBot="1">
      <c r="A11" s="285">
        <v>0</v>
      </c>
      <c r="B11" s="350"/>
      <c r="C11" s="351"/>
      <c r="D11" s="351"/>
      <c r="E11" s="352"/>
    </row>
    <row r="12" spans="1:5" ht="15.75" customHeight="1">
      <c r="A12" s="285">
        <v>0</v>
      </c>
      <c r="B12" s="353" t="s">
        <v>111</v>
      </c>
      <c r="C12" s="211" t="s">
        <v>116</v>
      </c>
      <c r="D12" s="208">
        <v>1457.3</v>
      </c>
      <c r="E12" s="209">
        <v>1234.8</v>
      </c>
    </row>
    <row r="13" spans="1:5" ht="30" customHeight="1">
      <c r="A13" s="285">
        <v>0</v>
      </c>
      <c r="B13" s="280" t="s">
        <v>236</v>
      </c>
      <c r="C13" s="213" t="s">
        <v>116</v>
      </c>
      <c r="D13" s="214">
        <v>0</v>
      </c>
      <c r="E13" s="215">
        <v>0</v>
      </c>
    </row>
    <row r="14" spans="1:5" ht="30" customHeight="1">
      <c r="A14" s="285">
        <v>0</v>
      </c>
      <c r="B14" s="280" t="s">
        <v>226</v>
      </c>
      <c r="C14" s="216" t="s">
        <v>116</v>
      </c>
      <c r="D14" s="214">
        <v>0</v>
      </c>
      <c r="E14" s="215">
        <v>0</v>
      </c>
    </row>
    <row r="15" spans="1:5" ht="30" customHeight="1">
      <c r="A15" s="285">
        <v>0</v>
      </c>
      <c r="B15" s="280" t="s">
        <v>227</v>
      </c>
      <c r="C15" s="216" t="s">
        <v>116</v>
      </c>
      <c r="D15" s="214">
        <v>0</v>
      </c>
      <c r="E15" s="215">
        <v>0</v>
      </c>
    </row>
    <row r="16" spans="1:5" ht="19.5" customHeight="1">
      <c r="A16" s="286">
        <v>0</v>
      </c>
      <c r="B16" s="280" t="s">
        <v>213</v>
      </c>
      <c r="C16" s="216" t="s">
        <v>99</v>
      </c>
      <c r="D16" s="214">
        <v>97</v>
      </c>
      <c r="E16" s="215">
        <v>97</v>
      </c>
    </row>
    <row r="17" spans="1:5" ht="12.75" customHeight="1">
      <c r="A17" s="285">
        <v>0</v>
      </c>
      <c r="B17" s="392" t="s">
        <v>224</v>
      </c>
      <c r="C17" s="213" t="s">
        <v>217</v>
      </c>
      <c r="D17" s="214">
        <v>0</v>
      </c>
      <c r="E17" s="215">
        <v>0</v>
      </c>
    </row>
    <row r="18" spans="1:5" ht="12.75">
      <c r="A18" s="285">
        <v>0</v>
      </c>
      <c r="B18" s="393"/>
      <c r="C18" s="216" t="s">
        <v>102</v>
      </c>
      <c r="D18" s="214">
        <v>0</v>
      </c>
      <c r="E18" s="215">
        <v>0</v>
      </c>
    </row>
    <row r="19" spans="1:5" ht="12.75">
      <c r="A19" s="285">
        <v>0</v>
      </c>
      <c r="B19" s="393"/>
      <c r="C19" s="216" t="s">
        <v>218</v>
      </c>
      <c r="D19" s="214">
        <v>0</v>
      </c>
      <c r="E19" s="215">
        <v>0</v>
      </c>
    </row>
    <row r="20" spans="1:5" ht="12.75">
      <c r="A20" s="285"/>
      <c r="B20" s="393"/>
      <c r="C20" s="216" t="s">
        <v>219</v>
      </c>
      <c r="D20" s="214">
        <v>0</v>
      </c>
      <c r="E20" s="215">
        <v>0</v>
      </c>
    </row>
    <row r="21" spans="1:5" ht="12.75">
      <c r="A21" s="285"/>
      <c r="B21" s="393"/>
      <c r="C21" s="216" t="s">
        <v>101</v>
      </c>
      <c r="D21" s="214">
        <v>0</v>
      </c>
      <c r="E21" s="215">
        <v>0</v>
      </c>
    </row>
    <row r="22" spans="1:5" ht="12.75">
      <c r="A22" s="285"/>
      <c r="B22" s="393"/>
      <c r="C22" s="216" t="s">
        <v>220</v>
      </c>
      <c r="D22" s="214">
        <v>0</v>
      </c>
      <c r="E22" s="215">
        <v>0</v>
      </c>
    </row>
    <row r="23" spans="1:5" ht="12.75">
      <c r="A23" s="285"/>
      <c r="B23" s="393"/>
      <c r="C23" s="216" t="s">
        <v>221</v>
      </c>
      <c r="D23" s="214">
        <v>0</v>
      </c>
      <c r="E23" s="215">
        <v>0</v>
      </c>
    </row>
    <row r="24" spans="1:5" ht="12.75">
      <c r="A24" s="285"/>
      <c r="B24" s="393"/>
      <c r="C24" s="216" t="s">
        <v>222</v>
      </c>
      <c r="D24" s="214">
        <v>0</v>
      </c>
      <c r="E24" s="215">
        <v>0</v>
      </c>
    </row>
    <row r="25" spans="1:5" ht="12.75">
      <c r="A25" s="285"/>
      <c r="B25" s="393"/>
      <c r="C25" s="216" t="s">
        <v>223</v>
      </c>
      <c r="D25" s="214">
        <v>0</v>
      </c>
      <c r="E25" s="215">
        <v>0</v>
      </c>
    </row>
    <row r="26" spans="1:5" ht="12.75">
      <c r="A26" s="285"/>
      <c r="B26" s="393"/>
      <c r="C26" s="216" t="s">
        <v>100</v>
      </c>
      <c r="D26" s="214">
        <v>0</v>
      </c>
      <c r="E26" s="215">
        <v>0</v>
      </c>
    </row>
    <row r="27" spans="1:5" ht="12.75">
      <c r="A27" s="285">
        <v>0</v>
      </c>
      <c r="B27" s="253"/>
      <c r="C27" s="216" t="s">
        <v>660</v>
      </c>
      <c r="D27" s="214">
        <v>0</v>
      </c>
      <c r="E27" s="215">
        <v>0</v>
      </c>
    </row>
    <row r="28" spans="1:5" ht="30" customHeight="1">
      <c r="A28" s="285">
        <v>0</v>
      </c>
      <c r="B28" s="281" t="s">
        <v>214</v>
      </c>
      <c r="C28" s="216" t="s">
        <v>215</v>
      </c>
      <c r="D28" s="214">
        <v>4.48</v>
      </c>
      <c r="E28" s="215">
        <v>4.44</v>
      </c>
    </row>
    <row r="29" spans="1:5" ht="30" customHeight="1">
      <c r="A29" s="285">
        <v>0</v>
      </c>
      <c r="B29" s="281" t="s">
        <v>256</v>
      </c>
      <c r="C29" s="216" t="s">
        <v>99</v>
      </c>
      <c r="D29" s="214">
        <v>54</v>
      </c>
      <c r="E29" s="215">
        <v>55</v>
      </c>
    </row>
    <row r="30" spans="1:5" ht="19.5" customHeight="1" thickBot="1">
      <c r="A30" s="285">
        <v>0</v>
      </c>
      <c r="B30" s="282" t="s">
        <v>225</v>
      </c>
      <c r="C30" s="210" t="s">
        <v>99</v>
      </c>
      <c r="D30" s="239">
        <v>0</v>
      </c>
      <c r="E30" s="240">
        <v>0</v>
      </c>
    </row>
    <row r="31" spans="1:5" ht="30" customHeight="1">
      <c r="A31" s="284"/>
      <c r="B31" s="395" t="s">
        <v>257</v>
      </c>
      <c r="C31" s="396"/>
      <c r="D31" s="396"/>
      <c r="E31" s="396"/>
    </row>
    <row r="32" spans="1:5" ht="24.75" customHeight="1">
      <c r="A32" s="285">
        <v>1</v>
      </c>
      <c r="B32" s="347" t="s">
        <v>117</v>
      </c>
      <c r="C32" s="348"/>
      <c r="D32" s="348"/>
      <c r="E32" s="348"/>
    </row>
    <row r="33" spans="1:5" ht="13.5" thickBot="1">
      <c r="A33" s="285">
        <v>1</v>
      </c>
      <c r="B33" s="203"/>
      <c r="C33" s="204"/>
      <c r="D33" s="205" t="str">
        <f>AktQuartKurz&amp;" "&amp;AktJahr</f>
        <v>Q1 2018</v>
      </c>
      <c r="E33" s="206" t="str">
        <f>AktQuartKurz&amp;" "&amp;(AktJahr-1)</f>
        <v>Q1 2017</v>
      </c>
    </row>
    <row r="34" spans="1:5" ht="15.75" customHeight="1">
      <c r="A34" s="285">
        <v>1</v>
      </c>
      <c r="B34" s="349" t="s">
        <v>211</v>
      </c>
      <c r="C34" s="249" t="s">
        <v>116</v>
      </c>
      <c r="D34" s="250">
        <v>0</v>
      </c>
      <c r="E34" s="251">
        <v>0</v>
      </c>
    </row>
    <row r="35" spans="1:5" ht="19.5" customHeight="1" thickBot="1">
      <c r="A35" s="285">
        <v>1</v>
      </c>
      <c r="B35" s="278" t="s">
        <v>212</v>
      </c>
      <c r="C35" s="210" t="s">
        <v>99</v>
      </c>
      <c r="D35" s="305">
        <v>0</v>
      </c>
      <c r="E35" s="306">
        <v>0</v>
      </c>
    </row>
    <row r="36" spans="1:5" ht="7.5" customHeight="1" thickBot="1">
      <c r="A36" s="285">
        <v>1</v>
      </c>
      <c r="B36" s="350"/>
      <c r="C36" s="351"/>
      <c r="D36" s="351"/>
      <c r="E36" s="352"/>
    </row>
    <row r="37" spans="1:5" ht="15.75" customHeight="1">
      <c r="A37" s="285">
        <v>1</v>
      </c>
      <c r="B37" s="353" t="s">
        <v>111</v>
      </c>
      <c r="C37" s="218" t="s">
        <v>116</v>
      </c>
      <c r="D37" s="250">
        <v>0</v>
      </c>
      <c r="E37" s="251">
        <v>0</v>
      </c>
    </row>
    <row r="38" spans="1:5" ht="15.75" customHeight="1" hidden="1">
      <c r="A38" s="285">
        <v>1</v>
      </c>
      <c r="B38" s="247"/>
      <c r="C38" s="213" t="s">
        <v>98</v>
      </c>
      <c r="D38" s="252">
        <v>0</v>
      </c>
      <c r="E38" s="217">
        <v>0</v>
      </c>
    </row>
    <row r="39" spans="1:5" ht="30" customHeight="1">
      <c r="A39" s="285">
        <v>1</v>
      </c>
      <c r="B39" s="280" t="s">
        <v>228</v>
      </c>
      <c r="C39" s="216" t="s">
        <v>116</v>
      </c>
      <c r="D39" s="214">
        <v>0</v>
      </c>
      <c r="E39" s="215">
        <v>0</v>
      </c>
    </row>
    <row r="40" spans="1:5" ht="12.75" hidden="1">
      <c r="A40" s="285">
        <v>1</v>
      </c>
      <c r="B40" s="212"/>
      <c r="C40" s="216" t="s">
        <v>98</v>
      </c>
      <c r="D40" s="214">
        <v>0</v>
      </c>
      <c r="E40" s="215">
        <v>0</v>
      </c>
    </row>
    <row r="41" spans="1:5" ht="19.5" customHeight="1">
      <c r="A41" s="285">
        <v>1</v>
      </c>
      <c r="B41" s="281" t="s">
        <v>213</v>
      </c>
      <c r="C41" s="216" t="s">
        <v>99</v>
      </c>
      <c r="D41" s="214">
        <v>0</v>
      </c>
      <c r="E41" s="215">
        <v>0</v>
      </c>
    </row>
    <row r="42" spans="1:5" ht="12.75" customHeight="1">
      <c r="A42" s="285">
        <v>1</v>
      </c>
      <c r="B42" s="392" t="s">
        <v>224</v>
      </c>
      <c r="C42" s="213" t="s">
        <v>217</v>
      </c>
      <c r="D42" s="214">
        <v>0</v>
      </c>
      <c r="E42" s="215">
        <v>0</v>
      </c>
    </row>
    <row r="43" spans="1:5" ht="12.75">
      <c r="A43" s="285"/>
      <c r="B43" s="393"/>
      <c r="C43" s="216" t="s">
        <v>102</v>
      </c>
      <c r="D43" s="214">
        <v>0</v>
      </c>
      <c r="E43" s="215">
        <v>0</v>
      </c>
    </row>
    <row r="44" spans="1:5" ht="12.75">
      <c r="A44" s="285"/>
      <c r="B44" s="393"/>
      <c r="C44" s="216" t="s">
        <v>218</v>
      </c>
      <c r="D44" s="214">
        <v>0</v>
      </c>
      <c r="E44" s="215">
        <v>0</v>
      </c>
    </row>
    <row r="45" spans="1:5" ht="12.75">
      <c r="A45" s="285"/>
      <c r="B45" s="393"/>
      <c r="C45" s="216" t="s">
        <v>219</v>
      </c>
      <c r="D45" s="214">
        <v>0</v>
      </c>
      <c r="E45" s="215">
        <v>0</v>
      </c>
    </row>
    <row r="46" spans="1:5" ht="12.75">
      <c r="A46" s="285"/>
      <c r="B46" s="393"/>
      <c r="C46" s="216" t="s">
        <v>101</v>
      </c>
      <c r="D46" s="214">
        <v>0</v>
      </c>
      <c r="E46" s="215">
        <v>0</v>
      </c>
    </row>
    <row r="47" spans="1:5" ht="12.75">
      <c r="A47" s="285"/>
      <c r="B47" s="393"/>
      <c r="C47" s="216" t="s">
        <v>220</v>
      </c>
      <c r="D47" s="214">
        <v>0</v>
      </c>
      <c r="E47" s="215">
        <v>0</v>
      </c>
    </row>
    <row r="48" spans="1:5" ht="12.75">
      <c r="A48" s="285"/>
      <c r="B48" s="393"/>
      <c r="C48" s="216" t="s">
        <v>221</v>
      </c>
      <c r="D48" s="214">
        <v>0</v>
      </c>
      <c r="E48" s="215">
        <v>0</v>
      </c>
    </row>
    <row r="49" spans="1:5" ht="12.75">
      <c r="A49" s="285"/>
      <c r="B49" s="393"/>
      <c r="C49" s="216" t="s">
        <v>222</v>
      </c>
      <c r="D49" s="214">
        <v>0</v>
      </c>
      <c r="E49" s="215">
        <v>0</v>
      </c>
    </row>
    <row r="50" spans="1:5" ht="12.75">
      <c r="A50" s="285">
        <v>1</v>
      </c>
      <c r="B50" s="393"/>
      <c r="C50" s="216" t="s">
        <v>223</v>
      </c>
      <c r="D50" s="214">
        <v>0</v>
      </c>
      <c r="E50" s="215">
        <v>0</v>
      </c>
    </row>
    <row r="51" spans="1:5" ht="12.75">
      <c r="A51" s="285">
        <v>1</v>
      </c>
      <c r="B51" s="393"/>
      <c r="C51" s="216" t="s">
        <v>100</v>
      </c>
      <c r="D51" s="214">
        <v>0</v>
      </c>
      <c r="E51" s="215">
        <v>0</v>
      </c>
    </row>
    <row r="52" spans="1:5" ht="13.5" thickBot="1">
      <c r="A52" s="285">
        <v>1</v>
      </c>
      <c r="B52" s="275"/>
      <c r="C52" s="210" t="s">
        <v>660</v>
      </c>
      <c r="D52" s="239">
        <v>0</v>
      </c>
      <c r="E52" s="240">
        <v>0</v>
      </c>
    </row>
    <row r="53" spans="1:5" ht="12.75" hidden="1">
      <c r="A53" s="284"/>
      <c r="B53" s="253"/>
      <c r="C53" s="213" t="s">
        <v>103</v>
      </c>
      <c r="D53" s="252">
        <v>0</v>
      </c>
      <c r="E53" s="217">
        <v>0</v>
      </c>
    </row>
    <row r="54" spans="1:5" ht="12.75" hidden="1">
      <c r="A54" s="284"/>
      <c r="B54" s="245"/>
      <c r="C54" s="216" t="s">
        <v>99</v>
      </c>
      <c r="D54" s="214">
        <v>0</v>
      </c>
      <c r="E54" s="215">
        <v>0</v>
      </c>
    </row>
    <row r="55" spans="1:5" ht="13.5" hidden="1" thickBot="1">
      <c r="A55" s="284"/>
      <c r="B55" s="246"/>
      <c r="C55" s="210" t="s">
        <v>99</v>
      </c>
      <c r="D55" s="239">
        <v>0</v>
      </c>
      <c r="E55" s="240">
        <v>0</v>
      </c>
    </row>
    <row r="56" ht="24.75" customHeight="1">
      <c r="A56" s="284"/>
    </row>
    <row r="57" spans="1:5" ht="24.75" customHeight="1">
      <c r="A57" s="285">
        <v>2</v>
      </c>
      <c r="B57" s="347" t="s">
        <v>118</v>
      </c>
      <c r="C57" s="348"/>
      <c r="D57" s="348"/>
      <c r="E57" s="348"/>
    </row>
    <row r="58" spans="1:5" ht="13.5" thickBot="1">
      <c r="A58" s="285">
        <v>2</v>
      </c>
      <c r="B58" s="203"/>
      <c r="C58" s="204"/>
      <c r="D58" s="205" t="str">
        <f>AktQuartKurz&amp;" "&amp;AktJahr</f>
        <v>Q1 2018</v>
      </c>
      <c r="E58" s="206" t="str">
        <f>AktQuartKurz&amp;" "&amp;(AktJahr-1)</f>
        <v>Q1 2017</v>
      </c>
    </row>
    <row r="59" spans="1:5" ht="15.75" customHeight="1">
      <c r="A59" s="285">
        <v>2</v>
      </c>
      <c r="B59" s="349" t="s">
        <v>211</v>
      </c>
      <c r="C59" s="207" t="s">
        <v>116</v>
      </c>
      <c r="D59" s="208">
        <v>0</v>
      </c>
      <c r="E59" s="209">
        <v>0</v>
      </c>
    </row>
    <row r="60" spans="1:5" ht="19.5" customHeight="1" thickBot="1">
      <c r="A60" s="285">
        <v>2</v>
      </c>
      <c r="B60" s="278" t="s">
        <v>212</v>
      </c>
      <c r="C60" s="210" t="s">
        <v>99</v>
      </c>
      <c r="D60" s="305">
        <v>0</v>
      </c>
      <c r="E60" s="306">
        <v>0</v>
      </c>
    </row>
    <row r="61" spans="1:5" ht="7.5" customHeight="1" thickBot="1">
      <c r="A61" s="285">
        <v>2</v>
      </c>
      <c r="B61" s="350"/>
      <c r="C61" s="351"/>
      <c r="D61" s="351"/>
      <c r="E61" s="352"/>
    </row>
    <row r="62" spans="1:5" ht="15.75" customHeight="1">
      <c r="A62" s="285">
        <v>2</v>
      </c>
      <c r="B62" s="354" t="s">
        <v>111</v>
      </c>
      <c r="C62" s="218" t="s">
        <v>116</v>
      </c>
      <c r="D62" s="250">
        <v>0</v>
      </c>
      <c r="E62" s="251">
        <v>0</v>
      </c>
    </row>
    <row r="63" spans="1:5" ht="15.75" customHeight="1" hidden="1">
      <c r="A63" s="285">
        <v>2</v>
      </c>
      <c r="B63" s="248"/>
      <c r="C63" s="213" t="s">
        <v>98</v>
      </c>
      <c r="D63" s="252">
        <v>0</v>
      </c>
      <c r="E63" s="217">
        <v>0</v>
      </c>
    </row>
    <row r="64" spans="1:5" ht="30" customHeight="1">
      <c r="A64" s="285">
        <v>2</v>
      </c>
      <c r="B64" s="280" t="s">
        <v>229</v>
      </c>
      <c r="C64" s="216" t="s">
        <v>116</v>
      </c>
      <c r="D64" s="214">
        <v>0</v>
      </c>
      <c r="E64" s="215">
        <v>0</v>
      </c>
    </row>
    <row r="65" spans="1:5" ht="30" customHeight="1">
      <c r="A65" s="285">
        <v>2</v>
      </c>
      <c r="B65" s="280" t="s">
        <v>230</v>
      </c>
      <c r="C65" s="216" t="s">
        <v>116</v>
      </c>
      <c r="D65" s="214">
        <v>0</v>
      </c>
      <c r="E65" s="215">
        <v>0</v>
      </c>
    </row>
    <row r="66" spans="1:5" ht="19.5" customHeight="1">
      <c r="A66" s="285">
        <v>2</v>
      </c>
      <c r="B66" s="281" t="s">
        <v>213</v>
      </c>
      <c r="C66" s="216" t="s">
        <v>99</v>
      </c>
      <c r="D66" s="214">
        <v>0</v>
      </c>
      <c r="E66" s="215">
        <v>0</v>
      </c>
    </row>
    <row r="67" spans="1:5" ht="12.75" customHeight="1">
      <c r="A67" s="285">
        <v>2</v>
      </c>
      <c r="B67" s="392" t="s">
        <v>224</v>
      </c>
      <c r="C67" s="213" t="s">
        <v>217</v>
      </c>
      <c r="D67" s="214">
        <v>0</v>
      </c>
      <c r="E67" s="215">
        <v>0</v>
      </c>
    </row>
    <row r="68" spans="1:5" ht="12.75">
      <c r="A68" s="285">
        <v>2</v>
      </c>
      <c r="B68" s="393"/>
      <c r="C68" s="216" t="s">
        <v>102</v>
      </c>
      <c r="D68" s="214">
        <v>0</v>
      </c>
      <c r="E68" s="215">
        <v>0</v>
      </c>
    </row>
    <row r="69" spans="1:5" ht="12.75">
      <c r="A69" s="285"/>
      <c r="B69" s="393"/>
      <c r="C69" s="216" t="s">
        <v>218</v>
      </c>
      <c r="D69" s="214">
        <v>0</v>
      </c>
      <c r="E69" s="215">
        <v>0</v>
      </c>
    </row>
    <row r="70" spans="1:5" ht="12.75">
      <c r="A70" s="285"/>
      <c r="B70" s="393"/>
      <c r="C70" s="216" t="s">
        <v>219</v>
      </c>
      <c r="D70" s="214">
        <v>0</v>
      </c>
      <c r="E70" s="215">
        <v>0</v>
      </c>
    </row>
    <row r="71" spans="1:5" ht="12.75">
      <c r="A71" s="285"/>
      <c r="B71" s="393"/>
      <c r="C71" s="216" t="s">
        <v>101</v>
      </c>
      <c r="D71" s="214">
        <v>0</v>
      </c>
      <c r="E71" s="215">
        <v>0</v>
      </c>
    </row>
    <row r="72" spans="1:5" ht="12.75">
      <c r="A72" s="285"/>
      <c r="B72" s="393"/>
      <c r="C72" s="216" t="s">
        <v>220</v>
      </c>
      <c r="D72" s="214">
        <v>0</v>
      </c>
      <c r="E72" s="215">
        <v>0</v>
      </c>
    </row>
    <row r="73" spans="1:5" ht="12.75">
      <c r="A73" s="285"/>
      <c r="B73" s="393"/>
      <c r="C73" s="216" t="s">
        <v>221</v>
      </c>
      <c r="D73" s="214">
        <v>0</v>
      </c>
      <c r="E73" s="215">
        <v>0</v>
      </c>
    </row>
    <row r="74" spans="1:5" ht="12.75">
      <c r="A74" s="285"/>
      <c r="B74" s="393"/>
      <c r="C74" s="216" t="s">
        <v>222</v>
      </c>
      <c r="D74" s="214">
        <v>0</v>
      </c>
      <c r="E74" s="215">
        <v>0</v>
      </c>
    </row>
    <row r="75" spans="1:5" ht="12.75">
      <c r="A75" s="285"/>
      <c r="B75" s="393"/>
      <c r="C75" s="216" t="s">
        <v>223</v>
      </c>
      <c r="D75" s="214">
        <v>0</v>
      </c>
      <c r="E75" s="215">
        <v>0</v>
      </c>
    </row>
    <row r="76" spans="1:5" ht="12.75">
      <c r="A76" s="285">
        <v>2</v>
      </c>
      <c r="B76" s="393"/>
      <c r="C76" s="216" t="s">
        <v>100</v>
      </c>
      <c r="D76" s="214">
        <v>0</v>
      </c>
      <c r="E76" s="215">
        <v>0</v>
      </c>
    </row>
    <row r="77" spans="1:5" ht="13.5" thickBot="1">
      <c r="A77" s="285">
        <v>2</v>
      </c>
      <c r="B77" s="275"/>
      <c r="C77" s="210" t="s">
        <v>660</v>
      </c>
      <c r="D77" s="239">
        <v>0</v>
      </c>
      <c r="E77" s="240">
        <v>0</v>
      </c>
    </row>
    <row r="78" spans="1:5" ht="12.75" hidden="1">
      <c r="A78" s="284"/>
      <c r="B78" s="253"/>
      <c r="C78" s="213" t="s">
        <v>103</v>
      </c>
      <c r="D78" s="252">
        <v>0</v>
      </c>
      <c r="E78" s="217">
        <v>0</v>
      </c>
    </row>
    <row r="79" spans="1:5" ht="12.75" hidden="1">
      <c r="A79" s="284"/>
      <c r="B79" s="245"/>
      <c r="C79" s="216" t="s">
        <v>99</v>
      </c>
      <c r="D79" s="214">
        <v>0</v>
      </c>
      <c r="E79" s="215">
        <v>0</v>
      </c>
    </row>
    <row r="80" spans="1:5" ht="13.5" hidden="1" thickBot="1">
      <c r="A80" s="284"/>
      <c r="B80" s="246"/>
      <c r="C80" s="210" t="s">
        <v>99</v>
      </c>
      <c r="D80" s="239">
        <v>0</v>
      </c>
      <c r="E80" s="240">
        <v>0</v>
      </c>
    </row>
    <row r="81" ht="24.75" customHeight="1">
      <c r="A81" s="284"/>
    </row>
    <row r="82" spans="1:5" ht="24.75" customHeight="1">
      <c r="A82" s="285">
        <v>3</v>
      </c>
      <c r="B82" s="347" t="s">
        <v>119</v>
      </c>
      <c r="C82" s="348"/>
      <c r="D82" s="348"/>
      <c r="E82" s="348"/>
    </row>
    <row r="83" spans="1:5" ht="13.5" thickBot="1">
      <c r="A83" s="285">
        <v>3</v>
      </c>
      <c r="B83" s="203"/>
      <c r="C83" s="204"/>
      <c r="D83" s="205" t="str">
        <f>AktQuartKurz&amp;" "&amp;AktJahr</f>
        <v>Q1 2018</v>
      </c>
      <c r="E83" s="206" t="str">
        <f>AktQuartKurz&amp;" "&amp;(AktJahr-1)</f>
        <v>Q1 2017</v>
      </c>
    </row>
    <row r="84" spans="1:5" ht="15.75" customHeight="1">
      <c r="A84" s="285">
        <v>3</v>
      </c>
      <c r="B84" s="349" t="s">
        <v>211</v>
      </c>
      <c r="C84" s="249" t="s">
        <v>116</v>
      </c>
      <c r="D84" s="250">
        <v>0</v>
      </c>
      <c r="E84" s="251">
        <v>0</v>
      </c>
    </row>
    <row r="85" spans="1:5" ht="19.5" customHeight="1" thickBot="1">
      <c r="A85" s="285">
        <v>3</v>
      </c>
      <c r="B85" s="278" t="s">
        <v>212</v>
      </c>
      <c r="C85" s="210" t="s">
        <v>99</v>
      </c>
      <c r="D85" s="305">
        <v>0</v>
      </c>
      <c r="E85" s="306">
        <v>0</v>
      </c>
    </row>
    <row r="86" spans="1:5" ht="7.5" customHeight="1" thickBot="1">
      <c r="A86" s="285">
        <v>3</v>
      </c>
      <c r="B86" s="350"/>
      <c r="C86" s="351"/>
      <c r="D86" s="351"/>
      <c r="E86" s="352"/>
    </row>
    <row r="87" spans="1:5" ht="15.75" customHeight="1">
      <c r="A87" s="285">
        <v>3</v>
      </c>
      <c r="B87" s="353" t="s">
        <v>111</v>
      </c>
      <c r="C87" s="218" t="s">
        <v>116</v>
      </c>
      <c r="D87" s="250">
        <v>0</v>
      </c>
      <c r="E87" s="251">
        <v>0</v>
      </c>
    </row>
    <row r="88" spans="1:5" ht="15.75" customHeight="1" hidden="1">
      <c r="A88" s="285">
        <v>3</v>
      </c>
      <c r="B88" s="247"/>
      <c r="C88" s="213" t="s">
        <v>98</v>
      </c>
      <c r="D88" s="252">
        <v>0</v>
      </c>
      <c r="E88" s="217">
        <v>0</v>
      </c>
    </row>
    <row r="89" spans="1:5" ht="30" customHeight="1">
      <c r="A89" s="285">
        <v>3</v>
      </c>
      <c r="B89" s="280" t="s">
        <v>231</v>
      </c>
      <c r="C89" s="216" t="s">
        <v>116</v>
      </c>
      <c r="D89" s="214">
        <v>0</v>
      </c>
      <c r="E89" s="217">
        <v>0</v>
      </c>
    </row>
    <row r="90" spans="1:5" ht="30" customHeight="1">
      <c r="A90" s="285">
        <v>3</v>
      </c>
      <c r="B90" s="280" t="s">
        <v>232</v>
      </c>
      <c r="C90" s="216" t="s">
        <v>116</v>
      </c>
      <c r="D90" s="214">
        <v>0</v>
      </c>
      <c r="E90" s="217">
        <v>0</v>
      </c>
    </row>
    <row r="91" spans="1:5" ht="19.5" customHeight="1">
      <c r="A91" s="285">
        <v>3</v>
      </c>
      <c r="B91" s="281" t="s">
        <v>213</v>
      </c>
      <c r="C91" s="216" t="s">
        <v>99</v>
      </c>
      <c r="D91" s="214">
        <v>0</v>
      </c>
      <c r="E91" s="215">
        <v>0</v>
      </c>
    </row>
    <row r="92" spans="1:5" ht="12.75" customHeight="1">
      <c r="A92" s="285">
        <v>3</v>
      </c>
      <c r="B92" s="392" t="s">
        <v>224</v>
      </c>
      <c r="C92" s="213" t="s">
        <v>217</v>
      </c>
      <c r="D92" s="214">
        <v>0</v>
      </c>
      <c r="E92" s="215">
        <v>0</v>
      </c>
    </row>
    <row r="93" spans="1:5" ht="12.75">
      <c r="A93" s="285">
        <v>3</v>
      </c>
      <c r="B93" s="393"/>
      <c r="C93" s="216" t="s">
        <v>102</v>
      </c>
      <c r="D93" s="214">
        <v>0</v>
      </c>
      <c r="E93" s="215">
        <v>0</v>
      </c>
    </row>
    <row r="94" spans="1:5" ht="12.75">
      <c r="A94" s="285"/>
      <c r="B94" s="393"/>
      <c r="C94" s="216" t="s">
        <v>218</v>
      </c>
      <c r="D94" s="214">
        <v>0</v>
      </c>
      <c r="E94" s="215">
        <v>0</v>
      </c>
    </row>
    <row r="95" spans="1:5" ht="12.75">
      <c r="A95" s="285"/>
      <c r="B95" s="393"/>
      <c r="C95" s="216" t="s">
        <v>219</v>
      </c>
      <c r="D95" s="214">
        <v>0</v>
      </c>
      <c r="E95" s="215">
        <v>0</v>
      </c>
    </row>
    <row r="96" spans="1:5" ht="12.75">
      <c r="A96" s="285"/>
      <c r="B96" s="393"/>
      <c r="C96" s="216" t="s">
        <v>101</v>
      </c>
      <c r="D96" s="214">
        <v>0</v>
      </c>
      <c r="E96" s="215">
        <v>0</v>
      </c>
    </row>
    <row r="97" spans="1:5" ht="12.75">
      <c r="A97" s="285"/>
      <c r="B97" s="393"/>
      <c r="C97" s="216" t="s">
        <v>220</v>
      </c>
      <c r="D97" s="214">
        <v>0</v>
      </c>
      <c r="E97" s="215">
        <v>0</v>
      </c>
    </row>
    <row r="98" spans="1:5" ht="12.75">
      <c r="A98" s="285"/>
      <c r="B98" s="393"/>
      <c r="C98" s="216" t="s">
        <v>221</v>
      </c>
      <c r="D98" s="214">
        <v>0</v>
      </c>
      <c r="E98" s="215">
        <v>0</v>
      </c>
    </row>
    <row r="99" spans="1:5" ht="12.75">
      <c r="A99" s="285"/>
      <c r="B99" s="393"/>
      <c r="C99" s="216" t="s">
        <v>222</v>
      </c>
      <c r="D99" s="214">
        <v>0</v>
      </c>
      <c r="E99" s="215">
        <v>0</v>
      </c>
    </row>
    <row r="100" spans="1:5" ht="12.75">
      <c r="A100" s="285"/>
      <c r="B100" s="393"/>
      <c r="C100" s="216" t="s">
        <v>223</v>
      </c>
      <c r="D100" s="214">
        <v>0</v>
      </c>
      <c r="E100" s="215">
        <v>0</v>
      </c>
    </row>
    <row r="101" spans="1:5" ht="12.75">
      <c r="A101" s="285">
        <v>3</v>
      </c>
      <c r="B101" s="393"/>
      <c r="C101" s="216" t="s">
        <v>100</v>
      </c>
      <c r="D101" s="214">
        <v>0</v>
      </c>
      <c r="E101" s="215">
        <v>0</v>
      </c>
    </row>
    <row r="102" spans="1:5" ht="13.5" thickBot="1">
      <c r="A102" s="285">
        <v>3</v>
      </c>
      <c r="B102" s="275"/>
      <c r="C102" s="210" t="s">
        <v>660</v>
      </c>
      <c r="D102" s="239">
        <v>0</v>
      </c>
      <c r="E102" s="240">
        <v>0</v>
      </c>
    </row>
    <row r="103" spans="1:5" ht="12.75" hidden="1">
      <c r="A103" s="284"/>
      <c r="B103" s="253"/>
      <c r="C103" s="213" t="s">
        <v>103</v>
      </c>
      <c r="D103" s="252">
        <v>0</v>
      </c>
      <c r="E103" s="217">
        <v>0</v>
      </c>
    </row>
    <row r="104" spans="1:5" ht="12.75" hidden="1">
      <c r="A104" s="284"/>
      <c r="B104" s="245"/>
      <c r="C104" s="216" t="s">
        <v>99</v>
      </c>
      <c r="D104" s="214">
        <v>0</v>
      </c>
      <c r="E104" s="215">
        <v>0</v>
      </c>
    </row>
    <row r="105" spans="1:5" ht="13.5" hidden="1" thickBot="1">
      <c r="A105" s="284"/>
      <c r="B105" s="246"/>
      <c r="C105" s="210" t="s">
        <v>99</v>
      </c>
      <c r="D105" s="239">
        <v>0</v>
      </c>
      <c r="E105" s="240">
        <v>0</v>
      </c>
    </row>
    <row r="106" ht="12.75">
      <c r="A106" s="284"/>
    </row>
    <row r="107" spans="1:5" ht="19.5" customHeight="1" hidden="1">
      <c r="A107" s="284"/>
      <c r="B107" s="369">
        <f>IF(INT(AktJahrMonat)&gt;201503,"","Note: The key figures on Pfandbriefe outstanding and cover pools are captured starting in the second quarter 2014. So far there are no adequate data for the previous periods available.")</f>
      </c>
      <c r="C107" s="369"/>
      <c r="D107" s="369"/>
      <c r="E107" s="369"/>
    </row>
    <row r="108" ht="6" customHeight="1">
      <c r="A108" s="284"/>
    </row>
    <row r="109" ht="12.75">
      <c r="A109" s="284"/>
    </row>
    <row r="110" ht="12.75">
      <c r="A110" s="284"/>
    </row>
  </sheetData>
  <sheetProtection/>
  <mergeCells count="7">
    <mergeCell ref="B107:E107"/>
    <mergeCell ref="B17:B26"/>
    <mergeCell ref="B42:B51"/>
    <mergeCell ref="B67:B76"/>
    <mergeCell ref="B92:B101"/>
    <mergeCell ref="B2:E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&amp;R&amp;8page &amp;P</oddFooter>
  </headerFooter>
  <rowBreaks count="3" manualBreakCount="3">
    <brk id="31" min="1" max="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A1:F17"/>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1" ht="12.75">
      <c r="A1" s="355"/>
    </row>
    <row r="2" spans="2:6" ht="27" customHeight="1">
      <c r="B2" s="397" t="s">
        <v>290</v>
      </c>
      <c r="C2" s="397"/>
      <c r="D2" s="397"/>
      <c r="E2" s="397"/>
      <c r="F2" s="397"/>
    </row>
    <row r="3" spans="2:6" ht="12.75">
      <c r="B3" s="398" t="s">
        <v>291</v>
      </c>
      <c r="C3" s="398"/>
      <c r="D3" s="398"/>
      <c r="E3" s="398"/>
      <c r="F3" s="398"/>
    </row>
    <row r="4" spans="2:6" ht="12.75">
      <c r="B4" s="398"/>
      <c r="C4" s="398"/>
      <c r="D4" s="398"/>
      <c r="E4" s="398"/>
      <c r="F4" s="398"/>
    </row>
    <row r="5" spans="2:6" ht="12.75">
      <c r="B5" s="398"/>
      <c r="C5" s="398"/>
      <c r="D5" s="398"/>
      <c r="E5" s="398"/>
      <c r="F5" s="398"/>
    </row>
    <row r="6" spans="2:6" ht="12.75">
      <c r="B6" s="398"/>
      <c r="C6" s="398"/>
      <c r="D6" s="398"/>
      <c r="E6" s="398"/>
      <c r="F6" s="398"/>
    </row>
    <row r="7" spans="2:6" ht="12.75">
      <c r="B7" s="398"/>
      <c r="C7" s="398"/>
      <c r="D7" s="398"/>
      <c r="E7" s="398"/>
      <c r="F7" s="398"/>
    </row>
    <row r="8" spans="2:6" ht="12.75">
      <c r="B8" s="398"/>
      <c r="C8" s="398"/>
      <c r="D8" s="398"/>
      <c r="E8" s="398"/>
      <c r="F8" s="398"/>
    </row>
    <row r="9" spans="2:6" ht="12.75">
      <c r="B9" s="398"/>
      <c r="C9" s="398"/>
      <c r="D9" s="398"/>
      <c r="E9" s="398"/>
      <c r="F9" s="398"/>
    </row>
    <row r="10" spans="2:6" ht="12.75">
      <c r="B10" s="398"/>
      <c r="C10" s="398"/>
      <c r="D10" s="398"/>
      <c r="E10" s="398"/>
      <c r="F10" s="398"/>
    </row>
    <row r="11" spans="2:6" ht="12.75">
      <c r="B11" s="398"/>
      <c r="C11" s="398"/>
      <c r="D11" s="398"/>
      <c r="E11" s="398"/>
      <c r="F11" s="398"/>
    </row>
    <row r="12" spans="2:6" ht="12.75">
      <c r="B12" s="398"/>
      <c r="C12" s="398"/>
      <c r="D12" s="398"/>
      <c r="E12" s="398"/>
      <c r="F12" s="398"/>
    </row>
    <row r="13" spans="2:6" ht="12.75">
      <c r="B13" s="398"/>
      <c r="C13" s="398"/>
      <c r="D13" s="398"/>
      <c r="E13" s="398"/>
      <c r="F13" s="398"/>
    </row>
    <row r="14" spans="2:6" ht="12.75">
      <c r="B14" s="398"/>
      <c r="C14" s="398"/>
      <c r="D14" s="398"/>
      <c r="E14" s="398"/>
      <c r="F14" s="398"/>
    </row>
    <row r="15" spans="2:6" ht="12.75">
      <c r="B15" s="398"/>
      <c r="C15" s="398"/>
      <c r="D15" s="398"/>
      <c r="E15" s="398"/>
      <c r="F15" s="398"/>
    </row>
    <row r="16" spans="2:6" ht="12.75">
      <c r="B16" s="398"/>
      <c r="C16" s="398"/>
      <c r="D16" s="398"/>
      <c r="E16" s="398"/>
      <c r="F16" s="398"/>
    </row>
    <row r="17" spans="2:6" ht="12.75">
      <c r="B17" s="398"/>
      <c r="C17" s="398"/>
      <c r="D17" s="398"/>
      <c r="E17" s="398"/>
      <c r="F17" s="398"/>
    </row>
  </sheetData>
  <sheetProtection/>
  <mergeCells count="2">
    <mergeCell ref="B2:F2"/>
    <mergeCell ref="B3:F17"/>
  </mergeCells>
  <printOptions/>
  <pageMargins left="0.7" right="0.7" top="0.787401575" bottom="0.7874015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9" customWidth="1"/>
    <col min="5" max="5" width="15.57421875" style="2" customWidth="1"/>
    <col min="6" max="6" width="56.28125" style="2" customWidth="1"/>
    <col min="7" max="7" width="4.28125" style="99"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7" customFormat="1" ht="4.5" customHeight="1">
      <c r="D1" s="148"/>
      <c r="F1" s="289" t="s">
        <v>242</v>
      </c>
      <c r="G1" s="148"/>
    </row>
    <row r="2" spans="2:11" ht="15">
      <c r="B2" s="87" t="s">
        <v>48</v>
      </c>
      <c r="C2" s="128" t="s">
        <v>3</v>
      </c>
      <c r="D2" s="100"/>
      <c r="E2" s="87" t="s">
        <v>48</v>
      </c>
      <c r="F2" s="131" t="s">
        <v>63</v>
      </c>
      <c r="G2" s="97"/>
      <c r="H2" s="87" t="s">
        <v>48</v>
      </c>
      <c r="I2" s="134" t="s">
        <v>4</v>
      </c>
      <c r="J2" s="135"/>
      <c r="K2" s="1"/>
    </row>
    <row r="3" spans="2:10" ht="15">
      <c r="B3" s="88" t="s">
        <v>49</v>
      </c>
      <c r="C3" s="129" t="s">
        <v>292</v>
      </c>
      <c r="D3" s="89"/>
      <c r="E3" s="93" t="s">
        <v>64</v>
      </c>
      <c r="F3" s="123" t="s">
        <v>243</v>
      </c>
      <c r="G3" s="91"/>
      <c r="H3" s="91"/>
      <c r="I3" s="136" t="s">
        <v>5</v>
      </c>
      <c r="J3" s="137"/>
    </row>
    <row r="4" spans="2:10" ht="15">
      <c r="B4" s="88" t="s">
        <v>50</v>
      </c>
      <c r="C4" s="130">
        <v>2018</v>
      </c>
      <c r="D4" s="90"/>
      <c r="E4" s="94" t="s">
        <v>65</v>
      </c>
      <c r="F4" s="123" t="s">
        <v>241</v>
      </c>
      <c r="G4" s="86"/>
      <c r="H4" s="98" t="s">
        <v>76</v>
      </c>
      <c r="I4" s="138" t="s">
        <v>267</v>
      </c>
      <c r="J4" s="317" t="s">
        <v>269</v>
      </c>
    </row>
    <row r="5" spans="2:10" ht="15">
      <c r="B5" s="88" t="s">
        <v>51</v>
      </c>
      <c r="C5" s="130">
        <v>3</v>
      </c>
      <c r="D5" s="90"/>
      <c r="E5" s="94" t="s">
        <v>66</v>
      </c>
      <c r="F5" s="123" t="str">
        <f>(Institut&amp;", erstellt am "&amp;TEXT(ErstDatum,"TT-MMMM-JJJJ")&amp;" mit "&amp;Version&amp;" bei "&amp;AusfInstitut)</f>
        <v>MUE, erstellt am 17-April-2018 mit V3.10(3.10) bei DSGV</v>
      </c>
      <c r="G5" s="86"/>
      <c r="H5" s="98" t="s">
        <v>77</v>
      </c>
      <c r="I5" s="297" t="s">
        <v>258</v>
      </c>
      <c r="J5" s="317" t="s">
        <v>268</v>
      </c>
    </row>
    <row r="6" spans="2:10" ht="15">
      <c r="B6" s="88" t="s">
        <v>52</v>
      </c>
      <c r="C6" s="288" t="s">
        <v>240</v>
      </c>
      <c r="D6" s="91"/>
      <c r="E6" s="95" t="s">
        <v>67</v>
      </c>
      <c r="F6" s="123" t="s">
        <v>6</v>
      </c>
      <c r="G6" s="91"/>
      <c r="H6" s="98" t="s">
        <v>78</v>
      </c>
      <c r="I6" s="140" t="s">
        <v>289</v>
      </c>
      <c r="J6" s="137" t="s">
        <v>96</v>
      </c>
    </row>
    <row r="7" spans="2:10" ht="15">
      <c r="B7" s="88" t="s">
        <v>53</v>
      </c>
      <c r="C7" s="288" t="s">
        <v>293</v>
      </c>
      <c r="D7" s="91"/>
      <c r="E7" s="95" t="s">
        <v>68</v>
      </c>
      <c r="F7" s="123" t="str">
        <f>IF(UPPER(Institut)="DSGV","Verband","Institut "&amp;Institut)</f>
        <v>Institut MUE</v>
      </c>
      <c r="G7" s="91"/>
      <c r="H7" s="95" t="s">
        <v>92</v>
      </c>
      <c r="I7" s="139" t="s">
        <v>661</v>
      </c>
      <c r="J7" s="101" t="s">
        <v>94</v>
      </c>
    </row>
    <row r="8" spans="2:10" ht="15">
      <c r="B8" s="88" t="s">
        <v>79</v>
      </c>
      <c r="C8" s="288" t="s">
        <v>294</v>
      </c>
      <c r="D8" s="91"/>
      <c r="E8" s="95" t="s">
        <v>74</v>
      </c>
      <c r="F8" s="133" t="str">
        <f>IF(AuswertBasis="Verband","all Pfandbrief issuers",AuswertBasis)</f>
        <v>Institut MUE</v>
      </c>
      <c r="G8" s="91"/>
      <c r="H8" s="95" t="s">
        <v>93</v>
      </c>
      <c r="I8" s="139" t="s">
        <v>81</v>
      </c>
      <c r="J8" s="101" t="s">
        <v>95</v>
      </c>
    </row>
    <row r="9" spans="2:10" ht="15">
      <c r="B9" s="88" t="s">
        <v>54</v>
      </c>
      <c r="C9" s="124" t="s">
        <v>47</v>
      </c>
      <c r="D9" s="91"/>
      <c r="E9" s="95" t="s">
        <v>69</v>
      </c>
      <c r="F9" s="132">
        <f>DATE(AktJahr,AktMonat+1,0)</f>
        <v>43190</v>
      </c>
      <c r="G9" s="89"/>
      <c r="H9" s="287" t="s">
        <v>237</v>
      </c>
      <c r="I9" s="86" t="str">
        <f>(AktJahr&amp;RIGHT("0"&amp;AktMonat,2))</f>
        <v>201803</v>
      </c>
      <c r="J9" s="137" t="s">
        <v>238</v>
      </c>
    </row>
    <row r="10" spans="2:9" ht="15">
      <c r="B10" s="88" t="s">
        <v>55</v>
      </c>
      <c r="C10" s="124" t="s">
        <v>297</v>
      </c>
      <c r="D10" s="91"/>
      <c r="E10" s="95" t="s">
        <v>70</v>
      </c>
      <c r="F10" s="133" t="str">
        <f>"V"&amp;ProgVersNr&amp;"("&amp;MapVersNr&amp;")"</f>
        <v>V3.10(3.10)</v>
      </c>
      <c r="G10" s="101"/>
      <c r="H10" s="85"/>
      <c r="I10" s="86"/>
    </row>
    <row r="11" spans="2:9" ht="15">
      <c r="B11" s="88" t="s">
        <v>56</v>
      </c>
      <c r="C11" s="298" t="s">
        <v>258</v>
      </c>
      <c r="D11" s="92"/>
      <c r="E11" s="96" t="s">
        <v>71</v>
      </c>
      <c r="F11" s="133" t="str">
        <f>Waehrung&amp;" "&amp;"mn."</f>
        <v>€ mn.</v>
      </c>
      <c r="G11" s="101"/>
      <c r="H11" s="85"/>
      <c r="I11" s="86"/>
    </row>
    <row r="12" spans="2:9" ht="15">
      <c r="B12" s="88" t="s">
        <v>57</v>
      </c>
      <c r="C12" s="129" t="s">
        <v>295</v>
      </c>
      <c r="D12" s="92"/>
      <c r="E12" s="96" t="s">
        <v>72</v>
      </c>
      <c r="F12" s="133" t="str">
        <f>(AktMonat/3)&amp;". Quartal"</f>
        <v>1. Quartal</v>
      </c>
      <c r="G12" s="101"/>
      <c r="H12" s="14"/>
      <c r="I12" s="14"/>
    </row>
    <row r="13" spans="2:9" ht="15">
      <c r="B13" s="88" t="s">
        <v>58</v>
      </c>
      <c r="C13" s="288" t="s">
        <v>239</v>
      </c>
      <c r="D13" s="91"/>
      <c r="E13" s="95" t="s">
        <v>73</v>
      </c>
      <c r="F13" s="133" t="str">
        <f>AktQuartKurz&amp;" "&amp;AktJahr&amp;IF(AuswertBasis="Verband"," ("&amp;TvInstitute&amp;")","")</f>
        <v>Q1 2018</v>
      </c>
      <c r="G13" s="101"/>
      <c r="H13" s="14"/>
      <c r="I13" s="14"/>
    </row>
    <row r="14" spans="2:9" ht="15">
      <c r="B14" s="88" t="s">
        <v>59</v>
      </c>
      <c r="C14" s="124" t="s">
        <v>296</v>
      </c>
      <c r="D14" s="91"/>
      <c r="E14" s="95" t="s">
        <v>75</v>
      </c>
      <c r="F14" s="133" t="str">
        <f>"Q"&amp;(AktMonat/3)</f>
        <v>Q1</v>
      </c>
      <c r="G14" s="101"/>
      <c r="H14" s="14"/>
      <c r="I14" s="14"/>
    </row>
    <row r="15" spans="2:9" ht="15">
      <c r="B15" s="88" t="s">
        <v>60</v>
      </c>
      <c r="C15" s="288" t="s">
        <v>240</v>
      </c>
      <c r="D15" s="91"/>
      <c r="E15" s="88" t="s">
        <v>86</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9" ht="15">
      <c r="B16" s="88" t="s">
        <v>61</v>
      </c>
      <c r="C16" s="124">
        <v>1</v>
      </c>
      <c r="D16" s="91"/>
      <c r="E16" s="88" t="s">
        <v>87</v>
      </c>
      <c r="F16" s="179" t="str">
        <f>IF(KzRbwBerO="I",F21,IF(KzRbwBerO="S",F22,IF(KzRbwBerO="D",F23,"* -")))</f>
        <v>* -</v>
      </c>
      <c r="H16" s="14"/>
      <c r="I16" s="14"/>
    </row>
    <row r="17" spans="2:9" ht="15">
      <c r="B17" s="88" t="s">
        <v>62</v>
      </c>
      <c r="C17" s="124" t="s">
        <v>298</v>
      </c>
      <c r="D17" s="91"/>
      <c r="E17" s="88" t="s">
        <v>88</v>
      </c>
      <c r="F17" s="179" t="str">
        <f>IF(KzRbwBerS="I",F21,IF(KzRbwBerS="S",F22,IF(KzRbwBerS="D",F23,"* -")))</f>
        <v>* -</v>
      </c>
      <c r="H17" s="14"/>
      <c r="I17" s="14"/>
    </row>
    <row r="18" spans="2:9" ht="15">
      <c r="B18" s="88" t="s">
        <v>80</v>
      </c>
      <c r="C18" s="124" t="s">
        <v>81</v>
      </c>
      <c r="D18" s="91"/>
      <c r="E18" s="88" t="s">
        <v>89</v>
      </c>
      <c r="F18" s="179" t="str">
        <f>IF(KzRbwBerF="I",F21,IF(KzRbwBerF="S",F22,IF(KzRbwBerF="D",F23,"* -")))</f>
        <v>* -</v>
      </c>
      <c r="G18" s="101"/>
      <c r="H18" s="14"/>
      <c r="I18" s="14"/>
    </row>
    <row r="19" spans="2:9" ht="15">
      <c r="B19" s="88" t="s">
        <v>82</v>
      </c>
      <c r="C19" s="125" t="s">
        <v>299</v>
      </c>
      <c r="D19" s="86"/>
      <c r="E19" s="14"/>
      <c r="F19" s="180"/>
      <c r="G19" s="101"/>
      <c r="H19" s="86"/>
      <c r="I19" s="86"/>
    </row>
    <row r="20" spans="2:9" ht="15">
      <c r="B20" s="88" t="s">
        <v>83</v>
      </c>
      <c r="C20" s="125"/>
      <c r="D20" s="86"/>
      <c r="E20" s="14"/>
      <c r="F20" s="14"/>
      <c r="G20" s="86"/>
      <c r="H20" s="86"/>
      <c r="I20" s="86"/>
    </row>
    <row r="21" spans="2:9" ht="15">
      <c r="B21" s="88" t="s">
        <v>84</v>
      </c>
      <c r="C21" s="125"/>
      <c r="D21" s="86"/>
      <c r="E21" s="177" t="s">
        <v>97</v>
      </c>
      <c r="F21" s="178" t="str">
        <f>"* The risk-adjusted net present value was calculated using the institutions' own risk model"&amp;CHAR(10)&amp;"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ht="15">
      <c r="B22" s="88" t="s">
        <v>85</v>
      </c>
      <c r="C22" s="125"/>
      <c r="D22" s="86"/>
      <c r="E22" s="177"/>
      <c r="F22" s="178" t="str">
        <f>"* The static approach was used for calculating the risk-adjusted net present value"&amp;CHAR(10)&amp;"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ht="15">
      <c r="B23" s="88" t="s">
        <v>91</v>
      </c>
      <c r="C23" s="126" t="s">
        <v>300</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ht="15">
      <c r="B24" s="88" t="s">
        <v>90</v>
      </c>
      <c r="C24" s="127" t="s">
        <v>293</v>
      </c>
      <c r="D24" s="86"/>
      <c r="G24" s="86"/>
      <c r="H24" s="14"/>
      <c r="I24" s="14"/>
    </row>
    <row r="25" spans="3:8" ht="15">
      <c r="C25" s="14"/>
      <c r="D25" s="86"/>
      <c r="H25" s="14"/>
    </row>
    <row r="27" spans="2:3" ht="15">
      <c r="B27" s="137" t="s">
        <v>104</v>
      </c>
      <c r="C27" s="137" t="s">
        <v>105</v>
      </c>
    </row>
    <row r="28" ht="15">
      <c r="C28" s="137" t="s">
        <v>106</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scale="95"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workbookViewId="0" topLeftCell="A1">
      <selection activeCell="A1" sqref="A1"/>
    </sheetView>
  </sheetViews>
  <sheetFormatPr defaultColWidth="11.421875" defaultRowHeight="12.75"/>
  <cols>
    <col min="1" max="1" width="0.85546875" style="4" customWidth="1"/>
    <col min="2" max="2" width="25.7109375" style="4" customWidth="1"/>
    <col min="3" max="3" width="20.7109375" style="4" hidden="1" customWidth="1"/>
    <col min="4" max="4" width="18.7109375" style="4" customWidth="1"/>
    <col min="5" max="5" width="16.28125" style="4" customWidth="1"/>
    <col min="6" max="6" width="18.7109375" style="4" customWidth="1"/>
    <col min="7" max="7" width="16.28125" style="4" customWidth="1"/>
    <col min="8" max="8" width="18.8515625" style="4" customWidth="1"/>
    <col min="9" max="16384" width="11.421875" style="4" customWidth="1"/>
  </cols>
  <sheetData>
    <row r="1" ht="4.5" customHeight="1"/>
    <row r="2" spans="2:7" ht="12.75">
      <c r="B2" s="259" t="s">
        <v>120</v>
      </c>
      <c r="C2" s="259"/>
      <c r="D2" s="259"/>
      <c r="E2" s="259"/>
      <c r="F2" s="259"/>
      <c r="G2" s="259"/>
    </row>
    <row r="3" spans="2:7" ht="9" customHeight="1">
      <c r="B3" s="181"/>
      <c r="C3" s="181"/>
      <c r="D3" s="181"/>
      <c r="E3" s="41"/>
      <c r="F3" s="41"/>
      <c r="G3" s="41"/>
    </row>
    <row r="4" spans="2:7" ht="12.75">
      <c r="B4" s="370" t="s">
        <v>121</v>
      </c>
      <c r="C4" s="370"/>
      <c r="D4" s="370"/>
      <c r="E4" s="370"/>
      <c r="F4" s="370"/>
      <c r="G4" s="370"/>
    </row>
    <row r="5" spans="2:7" ht="12.75">
      <c r="B5" s="370" t="str">
        <f>UebInstitutQuartal</f>
        <v>Q1 2018</v>
      </c>
      <c r="C5" s="370"/>
      <c r="D5" s="370"/>
      <c r="E5" s="329"/>
      <c r="F5" s="329"/>
      <c r="G5" s="329"/>
    </row>
    <row r="6" ht="12.75" customHeight="1"/>
    <row r="7" spans="2:7" ht="24" customHeight="1">
      <c r="B7" s="184"/>
      <c r="C7" s="8"/>
      <c r="D7" s="8"/>
      <c r="E7" s="8"/>
      <c r="F7" s="8"/>
      <c r="G7" s="8"/>
    </row>
    <row r="8" spans="1:7" ht="12.75" customHeight="1">
      <c r="A8" s="176">
        <v>0</v>
      </c>
      <c r="B8" s="326" t="s">
        <v>109</v>
      </c>
      <c r="C8" s="243"/>
      <c r="D8" s="362" t="str">
        <f>AktQuartKurz&amp;" "&amp;AktJahr</f>
        <v>Q1 2018</v>
      </c>
      <c r="E8" s="366"/>
      <c r="F8" s="362" t="str">
        <f>AktQuartKurz&amp;" "&amp;(AktJahr-1)</f>
        <v>Q1 2017</v>
      </c>
      <c r="G8" s="368"/>
    </row>
    <row r="9" spans="1:7" ht="12.75">
      <c r="A9" s="176">
        <v>0</v>
      </c>
      <c r="B9" s="367"/>
      <c r="C9" s="367"/>
      <c r="D9" s="34" t="s">
        <v>132</v>
      </c>
      <c r="E9" s="35" t="s">
        <v>133</v>
      </c>
      <c r="F9" s="34" t="str">
        <f>D9</f>
        <v>Pfandbriefe outstanding</v>
      </c>
      <c r="G9" s="35" t="str">
        <f>E9</f>
        <v>Cover pool</v>
      </c>
    </row>
    <row r="10" spans="1:7" ht="12.75">
      <c r="A10" s="176">
        <v>0</v>
      </c>
      <c r="B10" s="364" t="s">
        <v>122</v>
      </c>
      <c r="C10" s="364"/>
      <c r="D10" s="36" t="str">
        <f>Einheit_Waehrung</f>
        <v>€ mn.</v>
      </c>
      <c r="E10" s="37" t="str">
        <f>D10</f>
        <v>€ mn.</v>
      </c>
      <c r="F10" s="36" t="str">
        <f>D10</f>
        <v>€ mn.</v>
      </c>
      <c r="G10" s="37" t="str">
        <f>E10</f>
        <v>€ mn.</v>
      </c>
    </row>
    <row r="11" spans="1:7" ht="12.75">
      <c r="A11" s="176">
        <v>0</v>
      </c>
      <c r="B11" s="365" t="s">
        <v>123</v>
      </c>
      <c r="C11" s="365"/>
      <c r="D11" s="155">
        <v>0</v>
      </c>
      <c r="E11" s="156">
        <v>74.9</v>
      </c>
      <c r="F11" s="155">
        <v>0</v>
      </c>
      <c r="G11" s="156">
        <v>57.8</v>
      </c>
    </row>
    <row r="12" spans="1:7" ht="12.75">
      <c r="A12" s="176">
        <v>0</v>
      </c>
      <c r="B12" s="365" t="s">
        <v>124</v>
      </c>
      <c r="C12" s="365"/>
      <c r="D12" s="155">
        <v>0</v>
      </c>
      <c r="E12" s="156">
        <v>33</v>
      </c>
      <c r="F12" s="155">
        <v>100</v>
      </c>
      <c r="G12" s="156">
        <v>32.4</v>
      </c>
    </row>
    <row r="13" spans="1:7" ht="12.75">
      <c r="A13" s="176">
        <v>0</v>
      </c>
      <c r="B13" s="365" t="s">
        <v>125</v>
      </c>
      <c r="C13" s="365"/>
      <c r="D13" s="155">
        <v>0</v>
      </c>
      <c r="E13" s="156">
        <v>35.5</v>
      </c>
      <c r="F13" s="155">
        <v>0</v>
      </c>
      <c r="G13" s="156">
        <v>34.6</v>
      </c>
    </row>
    <row r="14" spans="1:7" ht="12.75">
      <c r="A14" s="176">
        <v>0</v>
      </c>
      <c r="B14" s="38" t="s">
        <v>126</v>
      </c>
      <c r="C14" s="38"/>
      <c r="D14" s="157">
        <v>0</v>
      </c>
      <c r="E14" s="158">
        <v>70.4</v>
      </c>
      <c r="F14" s="157">
        <v>0</v>
      </c>
      <c r="G14" s="158">
        <v>45.4</v>
      </c>
    </row>
    <row r="15" spans="1:7" ht="12.75">
      <c r="A15" s="176">
        <v>0</v>
      </c>
      <c r="B15" s="38" t="s">
        <v>127</v>
      </c>
      <c r="C15" s="38"/>
      <c r="D15" s="157">
        <v>0</v>
      </c>
      <c r="E15" s="158">
        <v>119.8</v>
      </c>
      <c r="F15" s="157">
        <v>0</v>
      </c>
      <c r="G15" s="158">
        <v>102.2</v>
      </c>
    </row>
    <row r="16" spans="1:7" ht="12.75">
      <c r="A16" s="176">
        <v>0</v>
      </c>
      <c r="B16" s="38" t="s">
        <v>128</v>
      </c>
      <c r="C16" s="38"/>
      <c r="D16" s="157">
        <v>0</v>
      </c>
      <c r="E16" s="158">
        <v>182.4</v>
      </c>
      <c r="F16" s="157">
        <v>0</v>
      </c>
      <c r="G16" s="158">
        <v>106.4</v>
      </c>
    </row>
    <row r="17" spans="1:7" ht="12.75">
      <c r="A17" s="176">
        <v>0</v>
      </c>
      <c r="B17" s="38" t="s">
        <v>129</v>
      </c>
      <c r="C17" s="38"/>
      <c r="D17" s="157">
        <v>0</v>
      </c>
      <c r="E17" s="158">
        <v>129.8</v>
      </c>
      <c r="F17" s="157">
        <v>0</v>
      </c>
      <c r="G17" s="158">
        <v>154.2</v>
      </c>
    </row>
    <row r="18" spans="1:7" ht="12.75">
      <c r="A18" s="176">
        <v>0</v>
      </c>
      <c r="B18" s="365" t="s">
        <v>130</v>
      </c>
      <c r="C18" s="365"/>
      <c r="D18" s="155">
        <v>460</v>
      </c>
      <c r="E18" s="156">
        <v>684</v>
      </c>
      <c r="F18" s="155">
        <v>210</v>
      </c>
      <c r="G18" s="156">
        <v>541.6</v>
      </c>
    </row>
    <row r="19" spans="1:7" ht="12.75">
      <c r="A19" s="176">
        <v>0</v>
      </c>
      <c r="B19" s="365" t="s">
        <v>131</v>
      </c>
      <c r="C19" s="365"/>
      <c r="D19" s="155">
        <v>0</v>
      </c>
      <c r="E19" s="156">
        <v>127.5</v>
      </c>
      <c r="F19" s="155">
        <v>0</v>
      </c>
      <c r="G19" s="156">
        <v>160.2</v>
      </c>
    </row>
    <row r="20" spans="2:7" ht="19.5" customHeight="1">
      <c r="B20" s="8"/>
      <c r="C20" s="8"/>
      <c r="D20" s="8"/>
      <c r="E20" s="8"/>
      <c r="F20" s="8"/>
      <c r="G20" s="8"/>
    </row>
    <row r="21" spans="1:7" ht="12.75" customHeight="1">
      <c r="A21" s="176">
        <v>1</v>
      </c>
      <c r="B21" s="326" t="s">
        <v>117</v>
      </c>
      <c r="C21" s="243"/>
      <c r="D21" s="362" t="str">
        <f>AktQuartKurz&amp;" "&amp;AktJahr</f>
        <v>Q1 2018</v>
      </c>
      <c r="E21" s="366"/>
      <c r="F21" s="362" t="str">
        <f>AktQuartKurz&amp;" "&amp;(AktJahr-1)</f>
        <v>Q1 2017</v>
      </c>
      <c r="G21" s="368"/>
    </row>
    <row r="22" spans="1:7" ht="12.75">
      <c r="A22" s="176">
        <v>1</v>
      </c>
      <c r="B22" s="367"/>
      <c r="C22" s="367"/>
      <c r="D22" s="34" t="s">
        <v>132</v>
      </c>
      <c r="E22" s="35" t="s">
        <v>133</v>
      </c>
      <c r="F22" s="34" t="str">
        <f>D22</f>
        <v>Pfandbriefe outstanding</v>
      </c>
      <c r="G22" s="35" t="str">
        <f>E22</f>
        <v>Cover pool</v>
      </c>
    </row>
    <row r="23" spans="1:7" ht="12.75">
      <c r="A23" s="176">
        <v>1</v>
      </c>
      <c r="B23" s="364" t="s">
        <v>122</v>
      </c>
      <c r="C23" s="364"/>
      <c r="D23" s="36" t="str">
        <f>Einheit_Waehrung</f>
        <v>€ mn.</v>
      </c>
      <c r="E23" s="37" t="str">
        <f>D23</f>
        <v>€ mn.</v>
      </c>
      <c r="F23" s="36" t="str">
        <f>D23</f>
        <v>€ mn.</v>
      </c>
      <c r="G23" s="37" t="str">
        <f>E23</f>
        <v>€ mn.</v>
      </c>
    </row>
    <row r="24" spans="1:7" ht="12.75">
      <c r="A24" s="176">
        <v>1</v>
      </c>
      <c r="B24" s="365" t="s">
        <v>123</v>
      </c>
      <c r="C24" s="365"/>
      <c r="D24" s="155">
        <v>0</v>
      </c>
      <c r="E24" s="156">
        <v>0</v>
      </c>
      <c r="F24" s="155">
        <v>0</v>
      </c>
      <c r="G24" s="156">
        <v>0</v>
      </c>
    </row>
    <row r="25" spans="1:7" ht="12.75">
      <c r="A25" s="176">
        <v>1</v>
      </c>
      <c r="B25" s="365" t="s">
        <v>124</v>
      </c>
      <c r="C25" s="365"/>
      <c r="D25" s="155">
        <v>0</v>
      </c>
      <c r="E25" s="156">
        <v>0</v>
      </c>
      <c r="F25" s="155">
        <v>0</v>
      </c>
      <c r="G25" s="156">
        <v>0</v>
      </c>
    </row>
    <row r="26" spans="1:7" ht="12.75">
      <c r="A26" s="176">
        <v>1</v>
      </c>
      <c r="B26" s="365" t="s">
        <v>125</v>
      </c>
      <c r="C26" s="365"/>
      <c r="D26" s="155">
        <v>0</v>
      </c>
      <c r="E26" s="156">
        <v>0</v>
      </c>
      <c r="F26" s="155">
        <v>0</v>
      </c>
      <c r="G26" s="156">
        <v>0</v>
      </c>
    </row>
    <row r="27" spans="1:7" ht="12.75">
      <c r="A27" s="176">
        <v>1</v>
      </c>
      <c r="B27" s="38" t="s">
        <v>126</v>
      </c>
      <c r="C27" s="38"/>
      <c r="D27" s="157">
        <v>0</v>
      </c>
      <c r="E27" s="158">
        <v>0</v>
      </c>
      <c r="F27" s="157">
        <v>0</v>
      </c>
      <c r="G27" s="158">
        <v>0</v>
      </c>
    </row>
    <row r="28" spans="1:7" ht="12.75">
      <c r="A28" s="176">
        <v>1</v>
      </c>
      <c r="B28" s="38" t="s">
        <v>127</v>
      </c>
      <c r="C28" s="38"/>
      <c r="D28" s="157">
        <v>0</v>
      </c>
      <c r="E28" s="158">
        <v>0</v>
      </c>
      <c r="F28" s="157">
        <v>0</v>
      </c>
      <c r="G28" s="158">
        <v>0</v>
      </c>
    </row>
    <row r="29" spans="1:7" ht="12.75">
      <c r="A29" s="176">
        <v>1</v>
      </c>
      <c r="B29" s="38" t="s">
        <v>128</v>
      </c>
      <c r="C29" s="38"/>
      <c r="D29" s="157">
        <v>0</v>
      </c>
      <c r="E29" s="158">
        <v>0</v>
      </c>
      <c r="F29" s="157">
        <v>0</v>
      </c>
      <c r="G29" s="158">
        <v>0</v>
      </c>
    </row>
    <row r="30" spans="1:7" ht="12.75">
      <c r="A30" s="176">
        <v>1</v>
      </c>
      <c r="B30" s="38" t="s">
        <v>129</v>
      </c>
      <c r="C30" s="38"/>
      <c r="D30" s="157">
        <v>0</v>
      </c>
      <c r="E30" s="158">
        <v>0</v>
      </c>
      <c r="F30" s="157">
        <v>0</v>
      </c>
      <c r="G30" s="158">
        <v>0</v>
      </c>
    </row>
    <row r="31" spans="1:7" ht="12.75">
      <c r="A31" s="176">
        <v>1</v>
      </c>
      <c r="B31" s="365" t="s">
        <v>130</v>
      </c>
      <c r="C31" s="365"/>
      <c r="D31" s="155">
        <v>0</v>
      </c>
      <c r="E31" s="156">
        <v>0</v>
      </c>
      <c r="F31" s="155">
        <v>0</v>
      </c>
      <c r="G31" s="156">
        <v>0</v>
      </c>
    </row>
    <row r="32" spans="1:7" ht="12.75">
      <c r="A32" s="176">
        <v>1</v>
      </c>
      <c r="B32" s="365" t="s">
        <v>131</v>
      </c>
      <c r="C32" s="365"/>
      <c r="D32" s="157">
        <v>0</v>
      </c>
      <c r="E32" s="158">
        <v>0</v>
      </c>
      <c r="F32" s="157">
        <v>0</v>
      </c>
      <c r="G32" s="158">
        <v>0</v>
      </c>
    </row>
    <row r="33" spans="2:7" ht="19.5" customHeight="1">
      <c r="B33" s="8"/>
      <c r="C33" s="8"/>
      <c r="D33" s="8"/>
      <c r="E33" s="8"/>
      <c r="F33" s="8"/>
      <c r="G33" s="8"/>
    </row>
    <row r="34" spans="1:7" ht="12.75" customHeight="1">
      <c r="A34" s="176">
        <v>2</v>
      </c>
      <c r="B34" s="330" t="s">
        <v>118</v>
      </c>
      <c r="C34" s="243"/>
      <c r="D34" s="362" t="str">
        <f>AktQuartKurz&amp;" "&amp;AktJahr</f>
        <v>Q1 2018</v>
      </c>
      <c r="E34" s="366"/>
      <c r="F34" s="362" t="str">
        <f>AktQuartKurz&amp;" "&amp;(AktJahr-1)</f>
        <v>Q1 2017</v>
      </c>
      <c r="G34" s="363"/>
    </row>
    <row r="35" spans="1:7" ht="12.75">
      <c r="A35" s="176">
        <v>2</v>
      </c>
      <c r="B35" s="367"/>
      <c r="C35" s="367"/>
      <c r="D35" s="34" t="s">
        <v>132</v>
      </c>
      <c r="E35" s="35" t="s">
        <v>133</v>
      </c>
      <c r="F35" s="34" t="str">
        <f>D35</f>
        <v>Pfandbriefe outstanding</v>
      </c>
      <c r="G35" s="35" t="str">
        <f>E35</f>
        <v>Cover pool</v>
      </c>
    </row>
    <row r="36" spans="1:7" ht="12.75">
      <c r="A36" s="176">
        <v>2</v>
      </c>
      <c r="B36" s="364" t="s">
        <v>122</v>
      </c>
      <c r="C36" s="364"/>
      <c r="D36" s="36" t="str">
        <f>Einheit_Waehrung</f>
        <v>€ mn.</v>
      </c>
      <c r="E36" s="37" t="str">
        <f>D36</f>
        <v>€ mn.</v>
      </c>
      <c r="F36" s="36" t="str">
        <f>D36</f>
        <v>€ mn.</v>
      </c>
      <c r="G36" s="37" t="str">
        <f>E36</f>
        <v>€ mn.</v>
      </c>
    </row>
    <row r="37" spans="1:7" ht="12.75">
      <c r="A37" s="176">
        <v>2</v>
      </c>
      <c r="B37" s="365" t="s">
        <v>123</v>
      </c>
      <c r="C37" s="365"/>
      <c r="D37" s="155">
        <v>0</v>
      </c>
      <c r="E37" s="156">
        <v>0</v>
      </c>
      <c r="F37" s="155">
        <v>0</v>
      </c>
      <c r="G37" s="156">
        <v>0</v>
      </c>
    </row>
    <row r="38" spans="1:7" ht="12.75">
      <c r="A38" s="176">
        <v>2</v>
      </c>
      <c r="B38" s="365" t="s">
        <v>124</v>
      </c>
      <c r="C38" s="365"/>
      <c r="D38" s="155">
        <v>0</v>
      </c>
      <c r="E38" s="156">
        <v>0</v>
      </c>
      <c r="F38" s="155">
        <v>0</v>
      </c>
      <c r="G38" s="156">
        <v>0</v>
      </c>
    </row>
    <row r="39" spans="1:7" ht="12.75">
      <c r="A39" s="176">
        <v>2</v>
      </c>
      <c r="B39" s="365" t="s">
        <v>125</v>
      </c>
      <c r="C39" s="365"/>
      <c r="D39" s="155">
        <v>0</v>
      </c>
      <c r="E39" s="156">
        <v>0</v>
      </c>
      <c r="F39" s="155">
        <v>0</v>
      </c>
      <c r="G39" s="156">
        <v>0</v>
      </c>
    </row>
    <row r="40" spans="1:7" ht="12.75">
      <c r="A40" s="176">
        <v>2</v>
      </c>
      <c r="B40" s="38" t="s">
        <v>126</v>
      </c>
      <c r="C40" s="38"/>
      <c r="D40" s="157">
        <v>0</v>
      </c>
      <c r="E40" s="158">
        <v>0</v>
      </c>
      <c r="F40" s="157">
        <v>0</v>
      </c>
      <c r="G40" s="158">
        <v>0</v>
      </c>
    </row>
    <row r="41" spans="1:7" ht="12.75">
      <c r="A41" s="176">
        <v>2</v>
      </c>
      <c r="B41" s="38" t="s">
        <v>127</v>
      </c>
      <c r="C41" s="38"/>
      <c r="D41" s="157">
        <v>0</v>
      </c>
      <c r="E41" s="158">
        <v>0</v>
      </c>
      <c r="F41" s="157">
        <v>0</v>
      </c>
      <c r="G41" s="158">
        <v>0</v>
      </c>
    </row>
    <row r="42" spans="1:7" ht="12.75">
      <c r="A42" s="176">
        <v>2</v>
      </c>
      <c r="B42" s="38" t="s">
        <v>128</v>
      </c>
      <c r="C42" s="38"/>
      <c r="D42" s="157">
        <v>0</v>
      </c>
      <c r="E42" s="158">
        <v>0</v>
      </c>
      <c r="F42" s="157">
        <v>0</v>
      </c>
      <c r="G42" s="158">
        <v>0</v>
      </c>
    </row>
    <row r="43" spans="1:7" ht="12.75">
      <c r="A43" s="176">
        <v>2</v>
      </c>
      <c r="B43" s="38" t="s">
        <v>129</v>
      </c>
      <c r="C43" s="38"/>
      <c r="D43" s="157">
        <v>0</v>
      </c>
      <c r="E43" s="158">
        <v>0</v>
      </c>
      <c r="F43" s="157">
        <v>0</v>
      </c>
      <c r="G43" s="158">
        <v>0</v>
      </c>
    </row>
    <row r="44" spans="1:7" ht="12.75">
      <c r="A44" s="176">
        <v>2</v>
      </c>
      <c r="B44" s="365" t="s">
        <v>130</v>
      </c>
      <c r="C44" s="365"/>
      <c r="D44" s="155">
        <v>0</v>
      </c>
      <c r="E44" s="156">
        <v>0</v>
      </c>
      <c r="F44" s="155">
        <v>0</v>
      </c>
      <c r="G44" s="156">
        <v>0</v>
      </c>
    </row>
    <row r="45" spans="1:7" ht="12.75">
      <c r="A45" s="176">
        <v>2</v>
      </c>
      <c r="B45" s="365" t="s">
        <v>131</v>
      </c>
      <c r="C45" s="365"/>
      <c r="D45" s="157">
        <v>0</v>
      </c>
      <c r="E45" s="158">
        <v>0</v>
      </c>
      <c r="F45" s="157">
        <v>0</v>
      </c>
      <c r="G45" s="158">
        <v>0</v>
      </c>
    </row>
    <row r="46" spans="2:7" ht="19.5" customHeight="1">
      <c r="B46" s="8"/>
      <c r="C46" s="8"/>
      <c r="D46" s="8"/>
      <c r="E46" s="8"/>
      <c r="F46" s="8"/>
      <c r="G46" s="8"/>
    </row>
    <row r="47" spans="1:7" ht="12.75" customHeight="1">
      <c r="A47" s="176">
        <v>3</v>
      </c>
      <c r="B47" s="330" t="s">
        <v>119</v>
      </c>
      <c r="C47" s="243"/>
      <c r="D47" s="362" t="str">
        <f>AktQuartKurz&amp;" "&amp;AktJahr</f>
        <v>Q1 2018</v>
      </c>
      <c r="E47" s="366"/>
      <c r="F47" s="362" t="str">
        <f>AktQuartKurz&amp;" "&amp;(AktJahr-1)</f>
        <v>Q1 2017</v>
      </c>
      <c r="G47" s="363"/>
    </row>
    <row r="48" spans="1:7" ht="12.75">
      <c r="A48" s="176">
        <v>3</v>
      </c>
      <c r="B48" s="33"/>
      <c r="C48" s="40"/>
      <c r="D48" s="34" t="s">
        <v>132</v>
      </c>
      <c r="E48" s="35" t="s">
        <v>133</v>
      </c>
      <c r="F48" s="34" t="str">
        <f>D48</f>
        <v>Pfandbriefe outstanding</v>
      </c>
      <c r="G48" s="35" t="str">
        <f>E48</f>
        <v>Cover pool</v>
      </c>
    </row>
    <row r="49" spans="1:7" ht="12.75">
      <c r="A49" s="176">
        <v>3</v>
      </c>
      <c r="B49" s="364" t="s">
        <v>122</v>
      </c>
      <c r="C49" s="364"/>
      <c r="D49" s="36" t="str">
        <f>Einheit_Waehrung</f>
        <v>€ mn.</v>
      </c>
      <c r="E49" s="37" t="str">
        <f>D49</f>
        <v>€ mn.</v>
      </c>
      <c r="F49" s="36" t="str">
        <f>D49</f>
        <v>€ mn.</v>
      </c>
      <c r="G49" s="37" t="str">
        <f>E49</f>
        <v>€ mn.</v>
      </c>
    </row>
    <row r="50" spans="1:7" ht="12.75">
      <c r="A50" s="176">
        <v>3</v>
      </c>
      <c r="B50" s="365" t="s">
        <v>123</v>
      </c>
      <c r="C50" s="365"/>
      <c r="D50" s="155">
        <v>0</v>
      </c>
      <c r="E50" s="156">
        <v>0</v>
      </c>
      <c r="F50" s="155">
        <v>0</v>
      </c>
      <c r="G50" s="156">
        <v>0</v>
      </c>
    </row>
    <row r="51" spans="1:7" ht="12.75">
      <c r="A51" s="176">
        <v>3</v>
      </c>
      <c r="B51" s="365" t="s">
        <v>124</v>
      </c>
      <c r="C51" s="365"/>
      <c r="D51" s="155">
        <v>0</v>
      </c>
      <c r="E51" s="156">
        <v>0</v>
      </c>
      <c r="F51" s="155">
        <v>0</v>
      </c>
      <c r="G51" s="156">
        <v>0</v>
      </c>
    </row>
    <row r="52" spans="1:7" ht="12.75">
      <c r="A52" s="176">
        <v>3</v>
      </c>
      <c r="B52" s="365" t="s">
        <v>125</v>
      </c>
      <c r="C52" s="365"/>
      <c r="D52" s="155">
        <v>0</v>
      </c>
      <c r="E52" s="156">
        <v>0</v>
      </c>
      <c r="F52" s="155">
        <v>0</v>
      </c>
      <c r="G52" s="156">
        <v>0</v>
      </c>
    </row>
    <row r="53" spans="1:7" ht="12.75">
      <c r="A53" s="176">
        <v>3</v>
      </c>
      <c r="B53" s="38" t="s">
        <v>126</v>
      </c>
      <c r="C53" s="38"/>
      <c r="D53" s="157">
        <v>0</v>
      </c>
      <c r="E53" s="158">
        <v>0</v>
      </c>
      <c r="F53" s="157">
        <v>0</v>
      </c>
      <c r="G53" s="158">
        <v>0</v>
      </c>
    </row>
    <row r="54" spans="1:7" ht="12.75">
      <c r="A54" s="176">
        <v>3</v>
      </c>
      <c r="B54" s="38" t="s">
        <v>127</v>
      </c>
      <c r="C54" s="38"/>
      <c r="D54" s="157">
        <v>0</v>
      </c>
      <c r="E54" s="158">
        <v>0</v>
      </c>
      <c r="F54" s="157">
        <v>0</v>
      </c>
      <c r="G54" s="158">
        <v>0</v>
      </c>
    </row>
    <row r="55" spans="1:7" ht="12.75">
      <c r="A55" s="176">
        <v>3</v>
      </c>
      <c r="B55" s="38" t="s">
        <v>128</v>
      </c>
      <c r="C55" s="38"/>
      <c r="D55" s="157">
        <v>0</v>
      </c>
      <c r="E55" s="158">
        <v>0</v>
      </c>
      <c r="F55" s="157">
        <v>0</v>
      </c>
      <c r="G55" s="158">
        <v>0</v>
      </c>
    </row>
    <row r="56" spans="1:7" ht="12.75">
      <c r="A56" s="176">
        <v>3</v>
      </c>
      <c r="B56" s="38" t="s">
        <v>129</v>
      </c>
      <c r="C56" s="38"/>
      <c r="D56" s="157">
        <v>0</v>
      </c>
      <c r="E56" s="158">
        <v>0</v>
      </c>
      <c r="F56" s="157">
        <v>0</v>
      </c>
      <c r="G56" s="158">
        <v>0</v>
      </c>
    </row>
    <row r="57" spans="1:7" ht="12.75">
      <c r="A57" s="176">
        <v>3</v>
      </c>
      <c r="B57" s="365" t="s">
        <v>130</v>
      </c>
      <c r="C57" s="365"/>
      <c r="D57" s="155">
        <v>0</v>
      </c>
      <c r="E57" s="156">
        <v>0</v>
      </c>
      <c r="F57" s="155">
        <v>0</v>
      </c>
      <c r="G57" s="156">
        <v>0</v>
      </c>
    </row>
    <row r="58" spans="1:7" ht="12.75">
      <c r="A58" s="176">
        <v>3</v>
      </c>
      <c r="B58" s="365" t="s">
        <v>131</v>
      </c>
      <c r="C58" s="365"/>
      <c r="D58" s="157">
        <v>0</v>
      </c>
      <c r="E58" s="158">
        <v>0</v>
      </c>
      <c r="F58" s="157">
        <v>0</v>
      </c>
      <c r="G58" s="158">
        <v>0</v>
      </c>
    </row>
    <row r="60" spans="2:7" ht="19.5" customHeight="1" hidden="1">
      <c r="B60" s="369">
        <f>IF(INT(AktJahrMonat)&gt;201503,"","Note: From second quarter 2014 the maturity buckets up to 2 years have been rearranged. Therefore the data for the previous year are not displayed.")</f>
      </c>
      <c r="C60" s="369"/>
      <c r="D60" s="369"/>
      <c r="E60" s="369"/>
      <c r="F60" s="369"/>
      <c r="G60" s="369"/>
    </row>
    <row r="61" ht="6" customHeight="1"/>
  </sheetData>
  <sheetProtection/>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22:C22"/>
    <mergeCell ref="B25:C25"/>
    <mergeCell ref="B31:C31"/>
    <mergeCell ref="B32:C32"/>
    <mergeCell ref="B26:C2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36:C36"/>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sheetPr codeName="Tabelle4"/>
  <dimension ref="A2:E52"/>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38.7109375" style="4" customWidth="1"/>
    <col min="3" max="3" width="38.7109375" style="4" hidden="1" customWidth="1"/>
    <col min="4" max="5" width="25.7109375" style="4" customWidth="1"/>
    <col min="6" max="6" width="1.421875" style="4" customWidth="1"/>
    <col min="7" max="16384" width="11.421875" style="4" customWidth="1"/>
  </cols>
  <sheetData>
    <row r="1" ht="4.5" customHeight="1"/>
    <row r="2" spans="2:5" ht="26.25" customHeight="1">
      <c r="B2" s="371" t="s">
        <v>255</v>
      </c>
      <c r="C2" s="371"/>
      <c r="D2" s="371"/>
      <c r="E2" s="371"/>
    </row>
    <row r="3" spans="2:5" ht="12.75" customHeight="1">
      <c r="B3" s="260"/>
      <c r="C3" s="260"/>
      <c r="D3" s="260"/>
      <c r="E3" s="260"/>
    </row>
    <row r="4" spans="2:5" ht="12.75" customHeight="1">
      <c r="B4" s="333" t="s">
        <v>134</v>
      </c>
      <c r="C4" s="333"/>
      <c r="D4" s="333"/>
      <c r="E4" s="333"/>
    </row>
    <row r="5" spans="2:5" ht="12.75" customHeight="1">
      <c r="B5" s="372" t="str">
        <f>UebInstitutQuartal</f>
        <v>Q1 2018</v>
      </c>
      <c r="C5" s="372"/>
      <c r="D5" s="372"/>
      <c r="E5" s="372"/>
    </row>
    <row r="6" ht="12.75" customHeight="1"/>
    <row r="7" spans="1:5" ht="12.75" customHeight="1">
      <c r="A7" s="176">
        <v>0</v>
      </c>
      <c r="B7" s="331" t="s">
        <v>135</v>
      </c>
      <c r="C7" s="43"/>
      <c r="D7" s="44" t="str">
        <f>AktQuartKurz&amp;" "&amp;AktJahr</f>
        <v>Q1 2018</v>
      </c>
      <c r="E7" s="44" t="str">
        <f>AktQuartKurz&amp;" "&amp;(AktJahr-1)</f>
        <v>Q1 2017</v>
      </c>
    </row>
    <row r="8" spans="1:5" ht="12.75" customHeight="1">
      <c r="A8" s="176">
        <v>0</v>
      </c>
      <c r="B8" s="332"/>
      <c r="C8" s="45"/>
      <c r="D8" s="46" t="str">
        <f>Einheit_Waehrung</f>
        <v>€ mn.</v>
      </c>
      <c r="E8" s="46" t="str">
        <f>D8</f>
        <v>€ mn.</v>
      </c>
    </row>
    <row r="9" spans="1:5" ht="12.75" customHeight="1">
      <c r="A9" s="176">
        <v>0</v>
      </c>
      <c r="B9" s="47" t="s">
        <v>136</v>
      </c>
      <c r="C9" s="47"/>
      <c r="D9" s="159">
        <v>376.2</v>
      </c>
      <c r="E9" s="160">
        <v>308.4</v>
      </c>
    </row>
    <row r="10" spans="1:5" ht="12.75" customHeight="1">
      <c r="A10" s="176">
        <v>0</v>
      </c>
      <c r="B10" s="48" t="s">
        <v>137</v>
      </c>
      <c r="C10" s="48"/>
      <c r="D10" s="161">
        <v>390</v>
      </c>
      <c r="E10" s="162">
        <v>301.7</v>
      </c>
    </row>
    <row r="11" spans="1:5" ht="12.75" customHeight="1">
      <c r="A11" s="176">
        <v>0</v>
      </c>
      <c r="B11" s="48" t="s">
        <v>138</v>
      </c>
      <c r="C11" s="48"/>
      <c r="D11" s="161">
        <v>571.2</v>
      </c>
      <c r="E11" s="162">
        <v>507.1</v>
      </c>
    </row>
    <row r="12" spans="1:5" ht="12.75" customHeight="1">
      <c r="A12" s="176">
        <v>0</v>
      </c>
      <c r="B12" s="48" t="s">
        <v>139</v>
      </c>
      <c r="C12" s="48"/>
      <c r="D12" s="161">
        <v>99.9</v>
      </c>
      <c r="E12" s="162">
        <v>97.5</v>
      </c>
    </row>
    <row r="13" spans="1:5" ht="12.75" customHeight="1">
      <c r="A13" s="176">
        <v>0</v>
      </c>
      <c r="B13" s="49" t="s">
        <v>143</v>
      </c>
      <c r="C13" s="49"/>
      <c r="D13" s="163">
        <f>SUM(D9:D12)</f>
        <v>1437.3000000000002</v>
      </c>
      <c r="E13" s="164">
        <f>SUM(E9:E12)</f>
        <v>1214.6999999999998</v>
      </c>
    </row>
    <row r="14" ht="12.75" customHeight="1"/>
    <row r="15" ht="12.75" customHeight="1"/>
    <row r="16" spans="2:5" s="9" customFormat="1" ht="12.75" customHeight="1">
      <c r="B16" s="372" t="s">
        <v>247</v>
      </c>
      <c r="C16" s="372"/>
      <c r="D16" s="372"/>
      <c r="E16" s="372"/>
    </row>
    <row r="17" spans="2:5" s="9" customFormat="1" ht="12.75" customHeight="1">
      <c r="B17" s="372" t="str">
        <f>UebInstitutQuartal</f>
        <v>Q1 2018</v>
      </c>
      <c r="C17" s="372"/>
      <c r="D17" s="372"/>
      <c r="E17" s="372"/>
    </row>
    <row r="18" spans="2:5" ht="12.75" customHeight="1">
      <c r="B18"/>
      <c r="C18"/>
      <c r="D18" s="50"/>
      <c r="E18" s="50"/>
    </row>
    <row r="19" spans="1:5" ht="12.75" customHeight="1">
      <c r="A19" s="176">
        <v>1</v>
      </c>
      <c r="B19" s="331" t="s">
        <v>135</v>
      </c>
      <c r="C19" s="43"/>
      <c r="D19" s="51" t="str">
        <f>AktQuartKurz&amp;" "&amp;AktJahr</f>
        <v>Q1 2018</v>
      </c>
      <c r="E19" s="44" t="str">
        <f>AktQuartKurz&amp;" "&amp;(AktJahr-1)</f>
        <v>Q1 2017</v>
      </c>
    </row>
    <row r="20" spans="1:5" ht="12.75" customHeight="1">
      <c r="A20" s="176">
        <v>1</v>
      </c>
      <c r="B20" s="332"/>
      <c r="C20" s="45"/>
      <c r="D20" s="46" t="str">
        <f>Einheit_Waehrung</f>
        <v>€ mn.</v>
      </c>
      <c r="E20" s="46" t="str">
        <f>D20</f>
        <v>€ mn.</v>
      </c>
    </row>
    <row r="21" spans="1:5" ht="12.75" customHeight="1">
      <c r="A21" s="176">
        <v>1</v>
      </c>
      <c r="B21" s="299" t="s">
        <v>248</v>
      </c>
      <c r="C21" s="47"/>
      <c r="D21" s="159">
        <v>0</v>
      </c>
      <c r="E21" s="165">
        <v>0</v>
      </c>
    </row>
    <row r="22" spans="1:5" ht="12.75" customHeight="1">
      <c r="A22" s="176">
        <v>1</v>
      </c>
      <c r="B22" s="271" t="s">
        <v>249</v>
      </c>
      <c r="C22" s="48"/>
      <c r="D22" s="161">
        <v>0</v>
      </c>
      <c r="E22" s="162">
        <v>0</v>
      </c>
    </row>
    <row r="23" spans="1:5" ht="12.75" customHeight="1">
      <c r="A23" s="176">
        <v>1</v>
      </c>
      <c r="B23" s="271" t="s">
        <v>250</v>
      </c>
      <c r="C23" s="244"/>
      <c r="D23" s="166">
        <v>0</v>
      </c>
      <c r="E23" s="167">
        <v>0</v>
      </c>
    </row>
    <row r="24" spans="1:5" ht="12.75" customHeight="1">
      <c r="A24" s="176">
        <v>1</v>
      </c>
      <c r="B24" s="49" t="s">
        <v>143</v>
      </c>
      <c r="C24" s="49"/>
      <c r="D24" s="163">
        <f>SUM(D21:D23)</f>
        <v>0</v>
      </c>
      <c r="E24" s="164">
        <f>SUM(E21:E23)</f>
        <v>0</v>
      </c>
    </row>
    <row r="25" spans="2:5" ht="12.75" customHeight="1">
      <c r="B25" s="8"/>
      <c r="C25" s="8"/>
      <c r="D25" s="8"/>
      <c r="E25" s="8"/>
    </row>
    <row r="26" spans="2:5" ht="12.75" customHeight="1" hidden="1">
      <c r="B26" s="8"/>
      <c r="C26" s="8"/>
      <c r="D26" s="8"/>
      <c r="E26" s="8"/>
    </row>
    <row r="27" spans="2:5" ht="12.75" customHeight="1">
      <c r="B27" s="8"/>
      <c r="C27" s="8"/>
      <c r="D27" s="8"/>
      <c r="E27" s="8"/>
    </row>
    <row r="28" spans="2:5" s="9" customFormat="1" ht="12.75" customHeight="1">
      <c r="B28" s="372" t="s">
        <v>144</v>
      </c>
      <c r="C28" s="372"/>
      <c r="D28" s="372"/>
      <c r="E28" s="372"/>
    </row>
    <row r="29" spans="2:5" s="9" customFormat="1" ht="12.75" customHeight="1">
      <c r="B29" s="372" t="str">
        <f>UebInstitutQuartal</f>
        <v>Q1 2018</v>
      </c>
      <c r="C29" s="372"/>
      <c r="D29" s="372"/>
      <c r="E29" s="372"/>
    </row>
    <row r="30" spans="2:5" ht="12.75" customHeight="1">
      <c r="B30"/>
      <c r="C30"/>
      <c r="D30" s="50"/>
      <c r="E30" s="50"/>
    </row>
    <row r="31" spans="1:5" ht="12.75" customHeight="1">
      <c r="A31" s="176">
        <v>2</v>
      </c>
      <c r="B31" s="331" t="s">
        <v>135</v>
      </c>
      <c r="C31" s="43"/>
      <c r="D31" s="51" t="str">
        <f>AktQuartKurz&amp;" "&amp;AktJahr</f>
        <v>Q1 2018</v>
      </c>
      <c r="E31" s="44" t="str">
        <f>AktQuartKurz&amp;" "&amp;(AktJahr-1)</f>
        <v>Q1 2017</v>
      </c>
    </row>
    <row r="32" spans="1:5" ht="12.75" customHeight="1">
      <c r="A32" s="176">
        <v>2</v>
      </c>
      <c r="B32" s="332"/>
      <c r="C32" s="45"/>
      <c r="D32" s="46" t="str">
        <f>Einheit_Waehrung</f>
        <v>€ mn.</v>
      </c>
      <c r="E32" s="46" t="str">
        <f>D32</f>
        <v>€ mn.</v>
      </c>
    </row>
    <row r="33" spans="1:5" ht="12.75" customHeight="1">
      <c r="A33" s="176">
        <v>2</v>
      </c>
      <c r="B33" s="47" t="s">
        <v>140</v>
      </c>
      <c r="C33" s="47"/>
      <c r="D33" s="159">
        <v>0</v>
      </c>
      <c r="E33" s="165">
        <v>0</v>
      </c>
    </row>
    <row r="34" spans="1:5" ht="12.75" customHeight="1">
      <c r="A34" s="176">
        <v>2</v>
      </c>
      <c r="B34" s="48" t="s">
        <v>141</v>
      </c>
      <c r="C34" s="48"/>
      <c r="D34" s="161">
        <v>0</v>
      </c>
      <c r="E34" s="162">
        <v>0</v>
      </c>
    </row>
    <row r="35" spans="1:5" ht="12.75" customHeight="1">
      <c r="A35" s="176">
        <v>2</v>
      </c>
      <c r="B35" s="48" t="s">
        <v>142</v>
      </c>
      <c r="C35" s="244"/>
      <c r="D35" s="166">
        <v>0</v>
      </c>
      <c r="E35" s="167">
        <v>0</v>
      </c>
    </row>
    <row r="36" spans="1:5" ht="12.75" customHeight="1">
      <c r="A36" s="176">
        <v>2</v>
      </c>
      <c r="B36" s="49" t="s">
        <v>143</v>
      </c>
      <c r="C36" s="49"/>
      <c r="D36" s="163">
        <f>SUM(D33:D35)</f>
        <v>0</v>
      </c>
      <c r="E36" s="164">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2" t="s">
        <v>145</v>
      </c>
      <c r="C40" s="372"/>
      <c r="D40" s="372"/>
      <c r="E40" s="372"/>
    </row>
    <row r="41" spans="2:5" s="9" customFormat="1" ht="12.75" customHeight="1">
      <c r="B41" s="372" t="str">
        <f>UebInstitutQuartal</f>
        <v>Q1 2018</v>
      </c>
      <c r="C41" s="372"/>
      <c r="D41" s="372"/>
      <c r="E41" s="372"/>
    </row>
    <row r="42" spans="2:5" ht="12.75" customHeight="1">
      <c r="B42"/>
      <c r="C42"/>
      <c r="D42" s="50"/>
      <c r="E42" s="50"/>
    </row>
    <row r="43" spans="1:5" ht="12.75" customHeight="1">
      <c r="A43" s="176">
        <v>3</v>
      </c>
      <c r="B43" s="331" t="s">
        <v>135</v>
      </c>
      <c r="C43" s="43"/>
      <c r="D43" s="44" t="str">
        <f>AktQuartKurz&amp;" "&amp;AktJahr</f>
        <v>Q1 2018</v>
      </c>
      <c r="E43" s="44" t="str">
        <f>AktQuartKurz&amp;" "&amp;(AktJahr-1)</f>
        <v>Q1 2017</v>
      </c>
    </row>
    <row r="44" spans="1:5" ht="12.75" customHeight="1">
      <c r="A44" s="176">
        <v>3</v>
      </c>
      <c r="B44" s="332"/>
      <c r="C44" s="45"/>
      <c r="D44" s="46" t="str">
        <f>Einheit_Waehrung</f>
        <v>€ mn.</v>
      </c>
      <c r="E44" s="46" t="str">
        <f>D44</f>
        <v>€ mn.</v>
      </c>
    </row>
    <row r="45" spans="1:5" ht="12.75" customHeight="1">
      <c r="A45" s="176">
        <v>3</v>
      </c>
      <c r="B45" s="47" t="s">
        <v>140</v>
      </c>
      <c r="C45" s="47"/>
      <c r="D45" s="159">
        <v>0</v>
      </c>
      <c r="E45" s="160">
        <v>0</v>
      </c>
    </row>
    <row r="46" spans="1:5" ht="12.75" customHeight="1">
      <c r="A46" s="176">
        <v>3</v>
      </c>
      <c r="B46" s="48" t="s">
        <v>141</v>
      </c>
      <c r="C46" s="48"/>
      <c r="D46" s="161">
        <v>0</v>
      </c>
      <c r="E46" s="162">
        <v>0</v>
      </c>
    </row>
    <row r="47" spans="1:5" ht="12.75" customHeight="1">
      <c r="A47" s="176">
        <v>3</v>
      </c>
      <c r="B47" s="48" t="s">
        <v>142</v>
      </c>
      <c r="C47" s="48"/>
      <c r="D47" s="161">
        <v>0</v>
      </c>
      <c r="E47" s="162">
        <v>0</v>
      </c>
    </row>
    <row r="48" spans="1:5" ht="12.75" customHeight="1">
      <c r="A48" s="176">
        <v>3</v>
      </c>
      <c r="B48" s="49" t="s">
        <v>143</v>
      </c>
      <c r="C48" s="49"/>
      <c r="D48" s="163">
        <f>SUM(D45:D47)</f>
        <v>0</v>
      </c>
      <c r="E48" s="164">
        <f>SUM(E45:E47)</f>
        <v>0</v>
      </c>
    </row>
    <row r="49" ht="12.75" customHeight="1"/>
    <row r="50" ht="12.75" customHeight="1" hidden="1"/>
    <row r="51" ht="12.75" customHeight="1" hidden="1"/>
    <row r="52" spans="2:5" ht="19.5" customHeight="1">
      <c r="B52" s="369">
        <f>IF(INT(AktJahrMonat)&gt;201603,"","Note: The data for public Pfandbriefe will be stated from the second quarter 2015 onwards.")</f>
      </c>
      <c r="C52" s="369"/>
      <c r="D52" s="369"/>
      <c r="E52" s="369"/>
    </row>
    <row r="53" ht="6" customHeight="1"/>
  </sheetData>
  <sheetProtection/>
  <mergeCells count="9">
    <mergeCell ref="B2:E2"/>
    <mergeCell ref="B5:E5"/>
    <mergeCell ref="B40:E40"/>
    <mergeCell ref="B52:E52"/>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5" hidden="1" customWidth="1"/>
    <col min="3" max="3" width="22.57421875" style="8" customWidth="1"/>
    <col min="4" max="4" width="8.7109375" style="8" customWidth="1"/>
    <col min="5" max="19" width="10.7109375" style="8" customWidth="1"/>
    <col min="20" max="20" width="18.28125" style="8" customWidth="1"/>
    <col min="21" max="16384" width="11.421875" style="8" customWidth="1"/>
  </cols>
  <sheetData>
    <row r="1" ht="4.5" customHeight="1"/>
    <row r="2" ht="12.75">
      <c r="C2" s="261" t="s">
        <v>146</v>
      </c>
    </row>
    <row r="3" ht="12.75">
      <c r="C3" s="262"/>
    </row>
    <row r="4" spans="3:12" ht="12.75">
      <c r="C4" s="319" t="s">
        <v>147</v>
      </c>
      <c r="D4" s="42"/>
      <c r="E4" s="42"/>
      <c r="F4" s="42"/>
      <c r="G4" s="42"/>
      <c r="H4" s="42"/>
      <c r="I4" s="42"/>
      <c r="L4" s="42"/>
    </row>
    <row r="5" spans="3:12" ht="12.75">
      <c r="C5" s="319" t="s">
        <v>148</v>
      </c>
      <c r="D5" s="42"/>
      <c r="E5" s="42"/>
      <c r="F5" s="42"/>
      <c r="G5" s="42"/>
      <c r="H5" s="42"/>
      <c r="I5" s="42"/>
      <c r="L5" s="42"/>
    </row>
    <row r="6" spans="3:12" ht="12.75">
      <c r="C6" s="319" t="s">
        <v>149</v>
      </c>
      <c r="D6" s="42"/>
      <c r="E6" s="42"/>
      <c r="F6" s="42"/>
      <c r="G6" s="42"/>
      <c r="H6" s="42"/>
      <c r="I6" s="42"/>
      <c r="L6" s="42"/>
    </row>
    <row r="7" spans="3:12" ht="15" customHeight="1">
      <c r="C7" s="319" t="str">
        <f>UebInstitutQuartal</f>
        <v>Q1 2018</v>
      </c>
      <c r="D7" s="42"/>
      <c r="E7" s="42"/>
      <c r="F7" s="42"/>
      <c r="G7" s="42"/>
      <c r="H7" s="42"/>
      <c r="I7" s="42"/>
      <c r="L7" s="42"/>
    </row>
    <row r="9" spans="3:20" ht="12.75" customHeight="1">
      <c r="C9" s="118"/>
      <c r="D9" s="118"/>
      <c r="E9" s="334" t="s">
        <v>185</v>
      </c>
      <c r="F9" s="335"/>
      <c r="G9" s="335"/>
      <c r="H9" s="335"/>
      <c r="I9" s="335"/>
      <c r="J9" s="335"/>
      <c r="K9" s="335"/>
      <c r="L9" s="335"/>
      <c r="M9" s="335"/>
      <c r="N9" s="335"/>
      <c r="O9" s="335"/>
      <c r="P9" s="335"/>
      <c r="Q9" s="335"/>
      <c r="R9" s="335"/>
      <c r="S9" s="71"/>
      <c r="T9" s="71"/>
    </row>
    <row r="10" spans="3:20" ht="9" customHeight="1">
      <c r="C10" s="54"/>
      <c r="D10" s="54"/>
      <c r="E10" s="336"/>
      <c r="F10" s="332"/>
      <c r="G10" s="332"/>
      <c r="H10" s="332"/>
      <c r="I10" s="332"/>
      <c r="J10" s="332"/>
      <c r="K10" s="332"/>
      <c r="L10" s="332"/>
      <c r="M10" s="332"/>
      <c r="N10" s="332"/>
      <c r="O10" s="332"/>
      <c r="P10" s="332"/>
      <c r="Q10" s="332"/>
      <c r="R10" s="332"/>
      <c r="S10" s="373" t="s">
        <v>186</v>
      </c>
      <c r="T10" s="375" t="s">
        <v>199</v>
      </c>
    </row>
    <row r="11" spans="3:20" ht="11.25" customHeight="1">
      <c r="C11" s="54"/>
      <c r="D11" s="54"/>
      <c r="E11" s="103" t="s">
        <v>143</v>
      </c>
      <c r="F11" s="104" t="s">
        <v>187</v>
      </c>
      <c r="G11" s="105"/>
      <c r="H11" s="105"/>
      <c r="I11" s="105"/>
      <c r="J11" s="105"/>
      <c r="K11" s="105"/>
      <c r="L11" s="106"/>
      <c r="M11" s="105"/>
      <c r="N11" s="72"/>
      <c r="O11" s="72"/>
      <c r="P11" s="72"/>
      <c r="Q11" s="72"/>
      <c r="R11" s="73"/>
      <c r="S11" s="373"/>
      <c r="T11" s="375"/>
    </row>
    <row r="12" spans="3:20" ht="11.25" customHeight="1">
      <c r="C12" s="54"/>
      <c r="D12" s="54"/>
      <c r="E12" s="107"/>
      <c r="F12" s="337" t="s">
        <v>188</v>
      </c>
      <c r="G12" s="108"/>
      <c r="H12" s="108"/>
      <c r="I12" s="108"/>
      <c r="J12" s="108"/>
      <c r="K12" s="109"/>
      <c r="L12" s="337" t="s">
        <v>189</v>
      </c>
      <c r="M12" s="108"/>
      <c r="N12" s="108"/>
      <c r="O12" s="108"/>
      <c r="P12" s="108"/>
      <c r="Q12" s="74"/>
      <c r="R12" s="75"/>
      <c r="S12" s="373"/>
      <c r="T12" s="375"/>
    </row>
    <row r="13" spans="3:20" ht="11.25" customHeight="1">
      <c r="C13" s="54"/>
      <c r="D13" s="54"/>
      <c r="E13" s="107"/>
      <c r="F13" s="110" t="s">
        <v>143</v>
      </c>
      <c r="G13" s="111" t="s">
        <v>187</v>
      </c>
      <c r="H13" s="112"/>
      <c r="I13" s="112"/>
      <c r="J13" s="112"/>
      <c r="K13" s="112"/>
      <c r="L13" s="113" t="s">
        <v>143</v>
      </c>
      <c r="M13" s="111" t="s">
        <v>187</v>
      </c>
      <c r="N13" s="61"/>
      <c r="O13" s="61"/>
      <c r="P13" s="61"/>
      <c r="Q13" s="61"/>
      <c r="R13" s="62"/>
      <c r="S13" s="373"/>
      <c r="T13" s="375"/>
    </row>
    <row r="14" spans="3:20" ht="43.5" customHeight="1">
      <c r="C14" s="54"/>
      <c r="D14" s="54"/>
      <c r="E14" s="68"/>
      <c r="F14" s="76"/>
      <c r="G14" s="77" t="s">
        <v>190</v>
      </c>
      <c r="H14" s="78" t="s">
        <v>191</v>
      </c>
      <c r="I14" s="78" t="s">
        <v>192</v>
      </c>
      <c r="J14" s="79" t="s">
        <v>193</v>
      </c>
      <c r="K14" s="78" t="s">
        <v>194</v>
      </c>
      <c r="L14" s="80"/>
      <c r="M14" s="77" t="s">
        <v>195</v>
      </c>
      <c r="N14" s="78" t="s">
        <v>196</v>
      </c>
      <c r="O14" s="78" t="s">
        <v>197</v>
      </c>
      <c r="P14" s="79" t="s">
        <v>198</v>
      </c>
      <c r="Q14" s="79" t="s">
        <v>193</v>
      </c>
      <c r="R14" s="78" t="s">
        <v>194</v>
      </c>
      <c r="S14" s="374"/>
      <c r="T14" s="376"/>
    </row>
    <row r="15" spans="2:20" ht="12.75">
      <c r="B15" s="271" t="s">
        <v>150</v>
      </c>
      <c r="C15" s="81" t="s">
        <v>151</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ht="12.75">
      <c r="B16" s="65" t="s">
        <v>9</v>
      </c>
      <c r="C16" s="64" t="s">
        <v>152</v>
      </c>
      <c r="D16" s="39" t="str">
        <f>"year "&amp;AktJahr</f>
        <v>year 2018</v>
      </c>
      <c r="E16" s="168">
        <f>F16+L16</f>
        <v>1437.4</v>
      </c>
      <c r="F16" s="168">
        <f>SUM(G16:K16)</f>
        <v>1059.3</v>
      </c>
      <c r="G16" s="168">
        <v>342</v>
      </c>
      <c r="H16" s="168">
        <v>421.5</v>
      </c>
      <c r="I16" s="168">
        <v>295.8</v>
      </c>
      <c r="J16" s="168">
        <v>0</v>
      </c>
      <c r="K16" s="168">
        <v>0</v>
      </c>
      <c r="L16" s="168">
        <f>SUM(M16:R16)</f>
        <v>378.1</v>
      </c>
      <c r="M16" s="168">
        <v>140.2</v>
      </c>
      <c r="N16" s="168">
        <v>35.5</v>
      </c>
      <c r="O16" s="168">
        <v>59.3</v>
      </c>
      <c r="P16" s="168">
        <v>143.1</v>
      </c>
      <c r="Q16" s="168">
        <v>0</v>
      </c>
      <c r="R16" s="168">
        <v>0</v>
      </c>
      <c r="S16" s="169">
        <v>0</v>
      </c>
      <c r="T16" s="168">
        <v>0</v>
      </c>
    </row>
    <row r="17" spans="3:20" ht="12.75">
      <c r="C17" s="81"/>
      <c r="D17" s="81" t="str">
        <f>"year "&amp;(AktJahr-1)</f>
        <v>year 2017</v>
      </c>
      <c r="E17" s="170">
        <f aca="true" t="shared" si="0" ref="E17:E48">F17+L17</f>
        <v>1214.8000000000002</v>
      </c>
      <c r="F17" s="170">
        <f aca="true" t="shared" si="1" ref="F17:F48">SUM(G17:K17)</f>
        <v>856.7</v>
      </c>
      <c r="G17" s="170">
        <v>233.9</v>
      </c>
      <c r="H17" s="170">
        <v>337.8</v>
      </c>
      <c r="I17" s="170">
        <v>285</v>
      </c>
      <c r="J17" s="170">
        <v>0</v>
      </c>
      <c r="K17" s="170">
        <v>0</v>
      </c>
      <c r="L17" s="170">
        <f aca="true" t="shared" si="2" ref="L17:L48">SUM(M17:R17)</f>
        <v>358.1</v>
      </c>
      <c r="M17" s="170">
        <v>91.3</v>
      </c>
      <c r="N17" s="170">
        <v>46.2</v>
      </c>
      <c r="O17" s="170">
        <v>96</v>
      </c>
      <c r="P17" s="170">
        <v>124.6</v>
      </c>
      <c r="Q17" s="170">
        <v>0</v>
      </c>
      <c r="R17" s="170">
        <v>0</v>
      </c>
      <c r="S17" s="171">
        <v>0</v>
      </c>
      <c r="T17" s="170">
        <v>0</v>
      </c>
    </row>
    <row r="18" spans="2:20" ht="12.75">
      <c r="B18" s="65" t="s">
        <v>10</v>
      </c>
      <c r="C18" s="64" t="s">
        <v>153</v>
      </c>
      <c r="D18" s="39" t="str">
        <f>$D$16</f>
        <v>year 2018</v>
      </c>
      <c r="E18" s="168">
        <f t="shared" si="0"/>
        <v>1437.4</v>
      </c>
      <c r="F18" s="168">
        <f t="shared" si="1"/>
        <v>1059.3</v>
      </c>
      <c r="G18" s="168">
        <v>342</v>
      </c>
      <c r="H18" s="168">
        <v>421.5</v>
      </c>
      <c r="I18" s="168">
        <v>295.8</v>
      </c>
      <c r="J18" s="168">
        <v>0</v>
      </c>
      <c r="K18" s="168">
        <v>0</v>
      </c>
      <c r="L18" s="168">
        <f t="shared" si="2"/>
        <v>378.1</v>
      </c>
      <c r="M18" s="168">
        <v>140.2</v>
      </c>
      <c r="N18" s="168">
        <v>35.5</v>
      </c>
      <c r="O18" s="168">
        <v>59.3</v>
      </c>
      <c r="P18" s="168">
        <v>143.1</v>
      </c>
      <c r="Q18" s="168">
        <v>0</v>
      </c>
      <c r="R18" s="168">
        <v>0</v>
      </c>
      <c r="S18" s="169">
        <v>0</v>
      </c>
      <c r="T18" s="168">
        <v>0</v>
      </c>
    </row>
    <row r="19" spans="3:20" ht="12.75">
      <c r="C19" s="81"/>
      <c r="D19" s="81" t="str">
        <f>$D$17</f>
        <v>year 2017</v>
      </c>
      <c r="E19" s="170">
        <f t="shared" si="0"/>
        <v>1214.8000000000002</v>
      </c>
      <c r="F19" s="170">
        <f t="shared" si="1"/>
        <v>856.7</v>
      </c>
      <c r="G19" s="170">
        <v>233.9</v>
      </c>
      <c r="H19" s="170">
        <v>337.8</v>
      </c>
      <c r="I19" s="170">
        <v>285</v>
      </c>
      <c r="J19" s="170">
        <v>0</v>
      </c>
      <c r="K19" s="170">
        <v>0</v>
      </c>
      <c r="L19" s="170">
        <f t="shared" si="2"/>
        <v>358.1</v>
      </c>
      <c r="M19" s="170">
        <v>91.3</v>
      </c>
      <c r="N19" s="170">
        <v>46.2</v>
      </c>
      <c r="O19" s="170">
        <v>96</v>
      </c>
      <c r="P19" s="170">
        <v>124.6</v>
      </c>
      <c r="Q19" s="170">
        <v>0</v>
      </c>
      <c r="R19" s="170">
        <v>0</v>
      </c>
      <c r="S19" s="171">
        <v>0</v>
      </c>
      <c r="T19" s="170">
        <v>0</v>
      </c>
    </row>
    <row r="20" spans="2:20" ht="12.75">
      <c r="B20" s="66" t="s">
        <v>33</v>
      </c>
      <c r="C20" s="64" t="s">
        <v>154</v>
      </c>
      <c r="D20" s="39" t="str">
        <f>$D$16</f>
        <v>year 2018</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3:20" ht="12.75">
      <c r="C21" s="81"/>
      <c r="D21" s="81" t="str">
        <f>$D$17</f>
        <v>year 2017</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ht="12.75">
      <c r="B22" s="66" t="s">
        <v>21</v>
      </c>
      <c r="C22" s="64" t="s">
        <v>155</v>
      </c>
      <c r="D22" s="39" t="str">
        <f>$D$16</f>
        <v>year 2018</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3:20" ht="12.75">
      <c r="C23" s="81"/>
      <c r="D23" s="81" t="str">
        <f>$D$17</f>
        <v>year 2017</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ht="12.75">
      <c r="B24" s="66" t="s">
        <v>27</v>
      </c>
      <c r="C24" s="64" t="s">
        <v>156</v>
      </c>
      <c r="D24" s="39" t="str">
        <f>$D$16</f>
        <v>year 2018</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3:20" ht="12.75">
      <c r="C25" s="81"/>
      <c r="D25" s="81" t="str">
        <f>$D$17</f>
        <v>year 2017</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ht="12.75">
      <c r="B26" s="66" t="s">
        <v>26</v>
      </c>
      <c r="C26" s="64" t="s">
        <v>157</v>
      </c>
      <c r="D26" s="39" t="str">
        <f>$D$16</f>
        <v>year 2018</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3:20" ht="12.75">
      <c r="C27" s="81"/>
      <c r="D27" s="81" t="str">
        <f>$D$17</f>
        <v>year 2017</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ht="12.75">
      <c r="B28" s="66" t="s">
        <v>39</v>
      </c>
      <c r="C28" s="64" t="s">
        <v>158</v>
      </c>
      <c r="D28" s="39" t="str">
        <f>$D$16</f>
        <v>year 2018</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3:20" ht="12.75">
      <c r="C29" s="81"/>
      <c r="D29" s="81" t="str">
        <f>$D$17</f>
        <v>year 2017</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ht="12.75">
      <c r="B30" s="65" t="s">
        <v>28</v>
      </c>
      <c r="C30" s="64" t="s">
        <v>159</v>
      </c>
      <c r="D30" s="39" t="str">
        <f>$D$16</f>
        <v>year 2018</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3:20" ht="12.75">
      <c r="C31" s="81"/>
      <c r="D31" s="81" t="str">
        <f>$D$17</f>
        <v>year 2017</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ht="12.75">
      <c r="B32" s="65" t="s">
        <v>29</v>
      </c>
      <c r="C32" s="64" t="s">
        <v>160</v>
      </c>
      <c r="D32" s="39" t="str">
        <f>$D$16</f>
        <v>year 2018</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3:20" ht="12.75">
      <c r="C33" s="81"/>
      <c r="D33" s="81" t="str">
        <f>$D$17</f>
        <v>year 2017</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ht="12.75">
      <c r="B34" s="65" t="s">
        <v>11</v>
      </c>
      <c r="C34" s="64" t="s">
        <v>161</v>
      </c>
      <c r="D34" s="39" t="str">
        <f>$D$16</f>
        <v>year 2018</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3:20" ht="12.75">
      <c r="C35" s="81"/>
      <c r="D35" s="81" t="str">
        <f>$D$17</f>
        <v>year 2017</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ht="12.75">
      <c r="B36" s="65" t="s">
        <v>12</v>
      </c>
      <c r="C36" s="64" t="s">
        <v>162</v>
      </c>
      <c r="D36" s="39" t="str">
        <f>$D$16</f>
        <v>year 2018</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3:20" ht="12.75">
      <c r="C37" s="81"/>
      <c r="D37" s="81" t="str">
        <f>$D$17</f>
        <v>year 2017</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ht="12.75">
      <c r="B38" s="65" t="s">
        <v>13</v>
      </c>
      <c r="C38" s="64" t="s">
        <v>163</v>
      </c>
      <c r="D38" s="39" t="str">
        <f>$D$16</f>
        <v>year 2018</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3:20" ht="12.75">
      <c r="C39" s="81"/>
      <c r="D39" s="81" t="str">
        <f>$D$17</f>
        <v>year 2017</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ht="12.75">
      <c r="B40" s="65" t="s">
        <v>22</v>
      </c>
      <c r="C40" s="64" t="s">
        <v>164</v>
      </c>
      <c r="D40" s="39" t="str">
        <f>$D$16</f>
        <v>year 2018</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3:20" ht="12.75">
      <c r="C41" s="81"/>
      <c r="D41" s="81" t="str">
        <f>$D$17</f>
        <v>year 2017</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ht="12.75">
      <c r="B42" s="65" t="s">
        <v>40</v>
      </c>
      <c r="C42" s="64" t="s">
        <v>165</v>
      </c>
      <c r="D42" s="39" t="str">
        <f>$D$16</f>
        <v>year 2018</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3:20" ht="12.75">
      <c r="C43" s="81"/>
      <c r="D43" s="81" t="str">
        <f>$D$17</f>
        <v>year 2017</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ht="12.75">
      <c r="B44" s="65" t="s">
        <v>14</v>
      </c>
      <c r="C44" s="64" t="s">
        <v>166</v>
      </c>
      <c r="D44" s="39" t="str">
        <f>$D$16</f>
        <v>year 2018</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3:20" ht="12.75">
      <c r="C45" s="81"/>
      <c r="D45" s="81" t="str">
        <f>$D$17</f>
        <v>year 2017</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ht="12.75">
      <c r="B46" s="65" t="s">
        <v>23</v>
      </c>
      <c r="C46" s="64" t="s">
        <v>167</v>
      </c>
      <c r="D46" s="39" t="str">
        <f>$D$16</f>
        <v>year 2018</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3:20" ht="12.75">
      <c r="C47" s="81"/>
      <c r="D47" s="81" t="str">
        <f>$D$17</f>
        <v>year 2017</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ht="12.75">
      <c r="B48" s="65" t="s">
        <v>30</v>
      </c>
      <c r="C48" s="64" t="s">
        <v>168</v>
      </c>
      <c r="D48" s="39" t="str">
        <f>$D$16</f>
        <v>year 2018</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3:20" ht="12.75">
      <c r="C49" s="81"/>
      <c r="D49" s="81" t="str">
        <f>$D$17</f>
        <v>year 2017</v>
      </c>
      <c r="E49" s="170">
        <f aca="true" t="shared" si="3" ref="E49:E91">F49+L49</f>
        <v>0</v>
      </c>
      <c r="F49" s="170">
        <f aca="true" t="shared" si="4" ref="F49:F91">SUM(G49:K49)</f>
        <v>0</v>
      </c>
      <c r="G49" s="170">
        <v>0</v>
      </c>
      <c r="H49" s="170">
        <v>0</v>
      </c>
      <c r="I49" s="170">
        <v>0</v>
      </c>
      <c r="J49" s="170">
        <v>0</v>
      </c>
      <c r="K49" s="170">
        <v>0</v>
      </c>
      <c r="L49" s="170">
        <f aca="true" t="shared" si="5" ref="L49:L91">SUM(M49:R49)</f>
        <v>0</v>
      </c>
      <c r="M49" s="170">
        <v>0</v>
      </c>
      <c r="N49" s="170">
        <v>0</v>
      </c>
      <c r="O49" s="170">
        <v>0</v>
      </c>
      <c r="P49" s="170">
        <v>0</v>
      </c>
      <c r="Q49" s="170">
        <v>0</v>
      </c>
      <c r="R49" s="170">
        <v>0</v>
      </c>
      <c r="S49" s="171">
        <v>0</v>
      </c>
      <c r="T49" s="170">
        <v>0</v>
      </c>
    </row>
    <row r="50" spans="2:20" ht="12.75">
      <c r="B50" s="65" t="s">
        <v>31</v>
      </c>
      <c r="C50" s="64" t="s">
        <v>169</v>
      </c>
      <c r="D50" s="39" t="str">
        <f>$D$16</f>
        <v>year 2018</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3:20" ht="12.75">
      <c r="C51" s="81"/>
      <c r="D51" s="81" t="str">
        <f>$D$17</f>
        <v>year 2017</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ht="12.75">
      <c r="B52" s="65" t="s">
        <v>32</v>
      </c>
      <c r="C52" s="64" t="s">
        <v>170</v>
      </c>
      <c r="D52" s="39" t="str">
        <f>$D$16</f>
        <v>year 2018</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3:20" ht="12.75">
      <c r="C53" s="81"/>
      <c r="D53" s="81" t="str">
        <f>$D$17</f>
        <v>year 2017</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ht="12.75">
      <c r="B54" s="65" t="s">
        <v>24</v>
      </c>
      <c r="C54" s="64" t="s">
        <v>0</v>
      </c>
      <c r="D54" s="39" t="str">
        <f>$D$16</f>
        <v>year 2018</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3:20" ht="12.75">
      <c r="C55" s="81"/>
      <c r="D55" s="81" t="str">
        <f>$D$17</f>
        <v>year 2017</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ht="12.75">
      <c r="B56" s="65" t="s">
        <v>16</v>
      </c>
      <c r="C56" s="64" t="s">
        <v>171</v>
      </c>
      <c r="D56" s="39" t="str">
        <f>$D$16</f>
        <v>year 2018</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3:20" ht="12.75">
      <c r="C57" s="81"/>
      <c r="D57" s="81" t="str">
        <f>$D$17</f>
        <v>year 2017</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ht="12.75">
      <c r="B58" s="65" t="s">
        <v>34</v>
      </c>
      <c r="C58" s="64" t="s">
        <v>172</v>
      </c>
      <c r="D58" s="39" t="str">
        <f>$D$16</f>
        <v>year 2018</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3:20" ht="12.75">
      <c r="C59" s="81"/>
      <c r="D59" s="81" t="str">
        <f>$D$17</f>
        <v>year 2017</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ht="12.75">
      <c r="B60" s="65" t="s">
        <v>25</v>
      </c>
      <c r="C60" s="64" t="s">
        <v>1</v>
      </c>
      <c r="D60" s="39" t="str">
        <f>$D$16</f>
        <v>year 2018</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3:20" ht="12.75">
      <c r="C61" s="81"/>
      <c r="D61" s="81" t="str">
        <f>$D$17</f>
        <v>year 2017</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ht="12.75">
      <c r="B62" s="65" t="s">
        <v>35</v>
      </c>
      <c r="C62" s="64" t="s">
        <v>173</v>
      </c>
      <c r="D62" s="39" t="str">
        <f>$D$16</f>
        <v>year 2018</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3:20" ht="12.75">
      <c r="C63" s="81"/>
      <c r="D63" s="81" t="str">
        <f>$D$17</f>
        <v>year 2017</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ht="12.75">
      <c r="B64" s="65" t="s">
        <v>37</v>
      </c>
      <c r="C64" s="64" t="s">
        <v>174</v>
      </c>
      <c r="D64" s="39" t="str">
        <f>$D$16</f>
        <v>year 2018</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3:20" ht="12.75">
      <c r="C65" s="81"/>
      <c r="D65" s="81" t="str">
        <f>$D$17</f>
        <v>year 2017</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ht="12.75">
      <c r="B66" s="65" t="s">
        <v>38</v>
      </c>
      <c r="C66" s="64" t="s">
        <v>175</v>
      </c>
      <c r="D66" s="39" t="str">
        <f>$D$16</f>
        <v>year 2018</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3:20" ht="12.75">
      <c r="C67" s="81"/>
      <c r="D67" s="81" t="str">
        <f>$D$17</f>
        <v>year 2017</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ht="12.75">
      <c r="B68" s="65" t="s">
        <v>19</v>
      </c>
      <c r="C68" s="64" t="s">
        <v>176</v>
      </c>
      <c r="D68" s="39" t="str">
        <f>$D$16</f>
        <v>year 2018</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3:20" ht="12.75">
      <c r="C69" s="81"/>
      <c r="D69" s="81" t="str">
        <f>$D$17</f>
        <v>year 2017</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ht="12.75">
      <c r="B70" s="65" t="s">
        <v>36</v>
      </c>
      <c r="C70" s="64" t="s">
        <v>177</v>
      </c>
      <c r="D70" s="39" t="str">
        <f>$D$16</f>
        <v>year 2018</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3:20" ht="12.75">
      <c r="C71" s="81"/>
      <c r="D71" s="81" t="str">
        <f>$D$17</f>
        <v>year 2017</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ht="12.75">
      <c r="B72" s="65" t="s">
        <v>15</v>
      </c>
      <c r="C72" s="64" t="s">
        <v>178</v>
      </c>
      <c r="D72" s="39" t="str">
        <f>$D$16</f>
        <v>year 2018</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3:20" ht="12.75">
      <c r="C73" s="81"/>
      <c r="D73" s="81" t="str">
        <f>$D$17</f>
        <v>year 2017</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ht="12.75">
      <c r="B74" s="65" t="s">
        <v>41</v>
      </c>
      <c r="C74" s="64" t="s">
        <v>179</v>
      </c>
      <c r="D74" s="39" t="str">
        <f>$D$16</f>
        <v>year 2018</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3:20" ht="12.75">
      <c r="C75" s="81"/>
      <c r="D75" s="81" t="str">
        <f>$D$17</f>
        <v>year 2017</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ht="12.75">
      <c r="B76" s="65" t="s">
        <v>43</v>
      </c>
      <c r="C76" s="64" t="s">
        <v>7</v>
      </c>
      <c r="D76" s="39" t="str">
        <f>$D$16</f>
        <v>year 2018</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3:20" ht="12.75">
      <c r="C77" s="81"/>
      <c r="D77" s="81" t="str">
        <f>$D$17</f>
        <v>year 2017</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ht="12.75">
      <c r="B78" s="65" t="s">
        <v>42</v>
      </c>
      <c r="C78" s="64" t="s">
        <v>2</v>
      </c>
      <c r="D78" s="39" t="str">
        <f>$D$16</f>
        <v>year 2018</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3:20" ht="12.75">
      <c r="C79" s="81"/>
      <c r="D79" s="81" t="str">
        <f>$D$17</f>
        <v>year 2017</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ht="12.75">
      <c r="B80" s="65" t="s">
        <v>17</v>
      </c>
      <c r="C80" s="64" t="s">
        <v>180</v>
      </c>
      <c r="D80" s="39" t="str">
        <f>$D$16</f>
        <v>year 2018</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3:20" ht="12.75">
      <c r="C81" s="81"/>
      <c r="D81" s="81" t="str">
        <f>$D$17</f>
        <v>year 2017</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ht="12.75">
      <c r="B82" s="65" t="s">
        <v>18</v>
      </c>
      <c r="C82" s="64" t="s">
        <v>181</v>
      </c>
      <c r="D82" s="39" t="str">
        <f>$D$16</f>
        <v>year 2018</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3:20" ht="12.75">
      <c r="C83" s="81"/>
      <c r="D83" s="81" t="str">
        <f>$D$17</f>
        <v>year 2017</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ht="12.75">
      <c r="B84" s="65" t="s">
        <v>20</v>
      </c>
      <c r="C84" s="64" t="s">
        <v>8</v>
      </c>
      <c r="D84" s="39" t="str">
        <f>$D$16</f>
        <v>year 2018</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3:20" ht="12.75">
      <c r="C85" s="81"/>
      <c r="D85" s="81" t="str">
        <f>$D$17</f>
        <v>year 2017</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ht="12.75">
      <c r="B86" s="65" t="s">
        <v>44</v>
      </c>
      <c r="C86" s="64" t="s">
        <v>182</v>
      </c>
      <c r="D86" s="39" t="str">
        <f>$D$16</f>
        <v>year 2018</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3:20" ht="12.75">
      <c r="C87" s="81"/>
      <c r="D87" s="81" t="str">
        <f>$D$17</f>
        <v>year 2017</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ht="12.75">
      <c r="B88" s="65" t="s">
        <v>45</v>
      </c>
      <c r="C88" s="64" t="s">
        <v>183</v>
      </c>
      <c r="D88" s="39" t="str">
        <f>$D$16</f>
        <v>year 2018</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3:20" ht="12.75">
      <c r="C89" s="81"/>
      <c r="D89" s="81" t="str">
        <f>$D$17</f>
        <v>year 2017</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ht="12.75">
      <c r="B90" s="65" t="s">
        <v>46</v>
      </c>
      <c r="C90" s="64" t="s">
        <v>184</v>
      </c>
      <c r="D90" s="39" t="str">
        <f>$D$16</f>
        <v>year 2018</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3:20" ht="12.75">
      <c r="C91" s="81"/>
      <c r="D91" s="81" t="str">
        <f>$D$17</f>
        <v>year 2017</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ht="19.5" customHeight="1" hidden="1">
      <c r="C92" s="265">
        <f>IF(INT(AktJahrMonat)&gt;201503,"","Note: The total amount of claims in arrears will be stated from the second quarter 2014 onwards as far as the amount in arrears is at least 5 % of the claim. So far there are no adequate data for the previous periods available.")</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5"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sheetPr codeName="Tabelle7"/>
  <dimension ref="B2:X90"/>
  <sheetViews>
    <sheetView showGridLines="0" showRowColHeaders="0" zoomScale="80" zoomScaleNormal="80" zoomScalePageLayoutView="6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251</v>
      </c>
    </row>
    <row r="3" ht="12.75" customHeight="1">
      <c r="C3" s="263"/>
    </row>
    <row r="4" spans="3:18" ht="12.75">
      <c r="C4" s="319" t="s">
        <v>662</v>
      </c>
      <c r="D4" s="42"/>
      <c r="E4" s="42"/>
      <c r="F4" s="42"/>
      <c r="G4" s="42"/>
      <c r="H4" s="42"/>
      <c r="I4" s="42"/>
      <c r="J4" s="42"/>
      <c r="K4" s="42"/>
      <c r="L4" s="42"/>
      <c r="M4" s="42"/>
      <c r="N4" s="42"/>
      <c r="O4" s="42"/>
      <c r="R4" s="42"/>
    </row>
    <row r="5" spans="3:19" ht="12.75">
      <c r="C5" s="319" t="s">
        <v>663</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c r="C89" s="223">
        <f>IF(INT(AktJahrMonat)&gt;201603,"","Note: The claims which are granted for reasons of promoting exports will be stated from the second quarter 2015 onwards.")</f>
      </c>
    </row>
    <row r="90" ht="14.25" customHeight="1">
      <c r="C90" s="223">
        <f>IF(INT(AktJahrMonat)&gt;201703,"","Note: The splitting of the cover assets will be stated from the first quarter 2016 onwards.")</f>
      </c>
    </row>
  </sheetData>
  <sheetProtection/>
  <mergeCells count="1">
    <mergeCell ref="T8:X8"/>
  </mergeCells>
  <printOptions horizontalCentered="1"/>
  <pageMargins left="0.7874015748031497" right="0.31496062992125984" top="0.7874015748031497" bottom="0.5905511811023623" header="0.5118110236220472" footer="0.5118110236220472"/>
  <pageSetup horizontalDpi="600" verticalDpi="600" orientation="landscape" paperSize="9" scale="80"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sheetPr codeName="Tabelle6"/>
  <dimension ref="B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5"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664</v>
      </c>
    </row>
    <row r="3" ht="12.75" customHeight="1">
      <c r="C3" s="263"/>
    </row>
    <row r="4" spans="3:18" ht="12.75">
      <c r="C4" s="319" t="s">
        <v>186</v>
      </c>
      <c r="D4" s="42"/>
      <c r="E4" s="42"/>
      <c r="F4" s="42"/>
      <c r="G4" s="42"/>
      <c r="H4" s="42"/>
      <c r="I4" s="42"/>
      <c r="J4" s="42"/>
      <c r="K4" s="42"/>
      <c r="L4" s="42"/>
      <c r="M4" s="42"/>
      <c r="N4" s="42"/>
      <c r="O4" s="42"/>
      <c r="R4" s="42"/>
    </row>
    <row r="5" spans="3:19" ht="12.75">
      <c r="C5" s="319" t="s">
        <v>149</v>
      </c>
      <c r="D5" s="58"/>
      <c r="E5" s="58"/>
      <c r="F5" s="58"/>
      <c r="G5" s="53"/>
      <c r="H5" s="57"/>
      <c r="I5" s="57"/>
      <c r="J5" s="57"/>
      <c r="K5" s="53"/>
      <c r="L5" s="57"/>
      <c r="M5" s="57"/>
      <c r="N5" s="57"/>
      <c r="O5" s="57"/>
      <c r="P5" s="55"/>
      <c r="Q5" s="55"/>
      <c r="R5" s="57"/>
      <c r="S5" s="55"/>
    </row>
    <row r="6" spans="3:19" ht="15" customHeight="1">
      <c r="C6" s="320" t="str">
        <f>UebInstitutQuartal</f>
        <v>Q1 2018</v>
      </c>
      <c r="D6" s="55"/>
      <c r="E6" s="55"/>
      <c r="F6" s="55"/>
      <c r="G6" s="55"/>
      <c r="H6" s="55"/>
      <c r="I6" s="55"/>
      <c r="J6" s="55"/>
      <c r="K6" s="55"/>
      <c r="L6" s="55"/>
      <c r="M6" s="55"/>
      <c r="N6" s="55"/>
      <c r="O6" s="55"/>
      <c r="P6" s="55"/>
      <c r="Q6" s="55"/>
      <c r="R6" s="55"/>
      <c r="S6" s="55"/>
    </row>
    <row r="7" spans="3:19" ht="24.75" customHeight="1">
      <c r="C7" s="54"/>
      <c r="D7" s="54"/>
      <c r="E7" s="54"/>
      <c r="F7" s="54"/>
      <c r="G7" s="54"/>
      <c r="H7" s="54"/>
      <c r="I7" s="54"/>
      <c r="J7" s="54"/>
      <c r="K7" s="54"/>
      <c r="L7" s="54"/>
      <c r="M7" s="54"/>
      <c r="N7" s="54"/>
      <c r="O7" s="54"/>
      <c r="P7" s="54"/>
      <c r="Q7" s="54"/>
      <c r="R7" s="54"/>
      <c r="S7" s="54"/>
    </row>
    <row r="8" spans="3:24" ht="22.5" customHeight="1">
      <c r="C8" s="54"/>
      <c r="D8" s="54"/>
      <c r="E8" s="321" t="s">
        <v>185</v>
      </c>
      <c r="F8" s="322"/>
      <c r="G8" s="323"/>
      <c r="H8" s="323"/>
      <c r="I8" s="323"/>
      <c r="J8" s="323"/>
      <c r="K8" s="323"/>
      <c r="L8" s="323"/>
      <c r="M8" s="323"/>
      <c r="N8" s="324"/>
      <c r="O8" s="321" t="s">
        <v>203</v>
      </c>
      <c r="P8" s="323"/>
      <c r="Q8" s="323"/>
      <c r="R8" s="323"/>
      <c r="S8" s="324"/>
      <c r="T8" s="377" t="s">
        <v>204</v>
      </c>
      <c r="U8" s="378"/>
      <c r="V8" s="378"/>
      <c r="W8" s="378"/>
      <c r="X8" s="379"/>
    </row>
    <row r="9" spans="3:24" ht="12.75" customHeight="1">
      <c r="C9" s="54"/>
      <c r="D9" s="54"/>
      <c r="E9" s="185" t="s">
        <v>143</v>
      </c>
      <c r="F9" s="290"/>
      <c r="G9" s="307" t="s">
        <v>259</v>
      </c>
      <c r="H9" s="61"/>
      <c r="I9" s="61"/>
      <c r="J9" s="314"/>
      <c r="K9" s="312" t="s">
        <v>260</v>
      </c>
      <c r="L9" s="61"/>
      <c r="M9" s="61"/>
      <c r="N9" s="186"/>
      <c r="O9" s="198" t="s">
        <v>143</v>
      </c>
      <c r="P9" s="307" t="s">
        <v>187</v>
      </c>
      <c r="Q9" s="61"/>
      <c r="R9" s="61"/>
      <c r="S9" s="186"/>
      <c r="T9" s="198" t="str">
        <f>O9</f>
        <v>Total</v>
      </c>
      <c r="U9" s="307" t="str">
        <f>P9</f>
        <v>thereof</v>
      </c>
      <c r="V9" s="61"/>
      <c r="W9" s="61"/>
      <c r="X9" s="186"/>
    </row>
    <row r="10" spans="2:24" s="10" customFormat="1" ht="33" customHeight="1">
      <c r="B10" s="70"/>
      <c r="C10" s="67"/>
      <c r="D10" s="67"/>
      <c r="E10" s="187"/>
      <c r="F10" s="295" t="s">
        <v>244</v>
      </c>
      <c r="G10" s="69" t="s">
        <v>151</v>
      </c>
      <c r="H10" s="69" t="s">
        <v>200</v>
      </c>
      <c r="I10" s="69" t="s">
        <v>201</v>
      </c>
      <c r="J10" s="315" t="s">
        <v>202</v>
      </c>
      <c r="K10" s="313" t="s">
        <v>151</v>
      </c>
      <c r="L10" s="69" t="s">
        <v>200</v>
      </c>
      <c r="M10" s="69" t="s">
        <v>201</v>
      </c>
      <c r="N10" s="188" t="s">
        <v>202</v>
      </c>
      <c r="O10" s="199"/>
      <c r="P10" s="69" t="s">
        <v>151</v>
      </c>
      <c r="Q10" s="69" t="s">
        <v>200</v>
      </c>
      <c r="R10" s="69" t="s">
        <v>201</v>
      </c>
      <c r="S10" s="188" t="s">
        <v>202</v>
      </c>
      <c r="T10" s="199"/>
      <c r="U10" s="69" t="str">
        <f>P10</f>
        <v>State</v>
      </c>
      <c r="V10" s="69" t="str">
        <f>Q10</f>
        <v>Regional authorities</v>
      </c>
      <c r="W10" s="69" t="str">
        <f>R10</f>
        <v>Local authorities</v>
      </c>
      <c r="X10" s="188" t="str">
        <f>S10</f>
        <v>Other debtors</v>
      </c>
    </row>
    <row r="11" spans="2:24" ht="12.75">
      <c r="B11" s="271" t="s">
        <v>150</v>
      </c>
      <c r="C11" s="48" t="s">
        <v>151</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ht="12.75">
      <c r="B12" s="65" t="s">
        <v>9</v>
      </c>
      <c r="C12" s="64" t="s">
        <v>152</v>
      </c>
      <c r="D12" s="39" t="str">
        <f>"year "&amp;AktJahr</f>
        <v>year 2018</v>
      </c>
      <c r="E12" s="191">
        <f>SUM(G12:N12)</f>
        <v>0</v>
      </c>
      <c r="F12" s="292"/>
      <c r="G12" s="168">
        <v>0</v>
      </c>
      <c r="H12" s="168">
        <v>0</v>
      </c>
      <c r="I12" s="168">
        <v>0</v>
      </c>
      <c r="J12" s="309">
        <v>0</v>
      </c>
      <c r="K12" s="292">
        <v>0</v>
      </c>
      <c r="L12" s="168">
        <v>0</v>
      </c>
      <c r="M12" s="168">
        <v>0</v>
      </c>
      <c r="N12" s="192">
        <v>0</v>
      </c>
      <c r="O12" s="191">
        <f>SUM(P12:S12)</f>
        <v>0</v>
      </c>
      <c r="P12" s="168">
        <v>0</v>
      </c>
      <c r="Q12" s="168">
        <v>0</v>
      </c>
      <c r="R12" s="168">
        <v>0</v>
      </c>
      <c r="S12" s="192">
        <v>0</v>
      </c>
      <c r="T12" s="191">
        <f>SUM(U12:X12)</f>
        <v>0</v>
      </c>
      <c r="U12" s="168">
        <v>0</v>
      </c>
      <c r="V12" s="168">
        <v>0</v>
      </c>
      <c r="W12" s="168">
        <v>0</v>
      </c>
      <c r="X12" s="192">
        <v>0</v>
      </c>
    </row>
    <row r="13" spans="3:24" ht="12.75">
      <c r="C13" s="48"/>
      <c r="D13" s="48" t="str">
        <f>"year "&amp;(AktJahr-1)</f>
        <v>year 2017</v>
      </c>
      <c r="E13" s="193">
        <f aca="true" t="shared" si="0" ref="E13:E76">SUM(G13:N13)</f>
        <v>0</v>
      </c>
      <c r="F13" s="293"/>
      <c r="G13" s="172">
        <v>0</v>
      </c>
      <c r="H13" s="172">
        <v>0</v>
      </c>
      <c r="I13" s="172">
        <v>0</v>
      </c>
      <c r="J13" s="310">
        <v>0</v>
      </c>
      <c r="K13" s="293">
        <v>0</v>
      </c>
      <c r="L13" s="172">
        <v>0</v>
      </c>
      <c r="M13" s="172">
        <v>0</v>
      </c>
      <c r="N13" s="194">
        <v>0</v>
      </c>
      <c r="O13" s="193">
        <f aca="true" t="shared" si="1" ref="O13:O76">SUM(P13:S13)</f>
        <v>0</v>
      </c>
      <c r="P13" s="172">
        <v>0</v>
      </c>
      <c r="Q13" s="172">
        <v>0</v>
      </c>
      <c r="R13" s="172">
        <v>0</v>
      </c>
      <c r="S13" s="194">
        <v>0</v>
      </c>
      <c r="T13" s="193">
        <f aca="true" t="shared" si="2" ref="T13:T76">SUM(U13:X13)</f>
        <v>0</v>
      </c>
      <c r="U13" s="172">
        <v>0</v>
      </c>
      <c r="V13" s="172">
        <v>0</v>
      </c>
      <c r="W13" s="172">
        <v>0</v>
      </c>
      <c r="X13" s="194">
        <v>0</v>
      </c>
    </row>
    <row r="14" spans="2:24" ht="12.75">
      <c r="B14" s="65" t="s">
        <v>10</v>
      </c>
      <c r="C14" s="64" t="s">
        <v>153</v>
      </c>
      <c r="D14" s="39" t="str">
        <f>$D$12</f>
        <v>year 2018</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3:24" ht="12.75">
      <c r="C15" s="48"/>
      <c r="D15" s="48" t="str">
        <f>$D$13</f>
        <v>year 2017</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ht="12.75">
      <c r="B16" s="66" t="s">
        <v>33</v>
      </c>
      <c r="C16" s="64" t="s">
        <v>154</v>
      </c>
      <c r="D16" s="39" t="str">
        <f>$D$12</f>
        <v>year 2018</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3:24" ht="12.75">
      <c r="C17" s="49"/>
      <c r="D17" s="48" t="str">
        <f>$D$13</f>
        <v>year 2017</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ht="12.75">
      <c r="B18" s="66" t="s">
        <v>21</v>
      </c>
      <c r="C18" s="64" t="s">
        <v>155</v>
      </c>
      <c r="D18" s="39" t="str">
        <f>$D$12</f>
        <v>year 2018</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3:24" ht="12.75">
      <c r="C19" s="48"/>
      <c r="D19" s="48" t="str">
        <f>$D$13</f>
        <v>year 2017</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ht="12.75">
      <c r="B20" s="66" t="s">
        <v>27</v>
      </c>
      <c r="C20" s="64" t="s">
        <v>156</v>
      </c>
      <c r="D20" s="39" t="str">
        <f>$D$12</f>
        <v>year 2018</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3:24" ht="12.75">
      <c r="C21" s="49"/>
      <c r="D21" s="48" t="str">
        <f>$D$13</f>
        <v>year 2017</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ht="12.75">
      <c r="B22" s="66" t="s">
        <v>26</v>
      </c>
      <c r="C22" s="64" t="s">
        <v>157</v>
      </c>
      <c r="D22" s="39" t="str">
        <f>$D$12</f>
        <v>year 2018</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3:24" ht="12.75">
      <c r="C23" s="48"/>
      <c r="D23" s="48" t="str">
        <f>$D$13</f>
        <v>year 2017</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ht="12.75">
      <c r="B24" s="66" t="s">
        <v>39</v>
      </c>
      <c r="C24" s="64" t="s">
        <v>158</v>
      </c>
      <c r="D24" s="39" t="str">
        <f>$D$12</f>
        <v>year 2018</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3:24" ht="12.75">
      <c r="C25" s="48"/>
      <c r="D25" s="48" t="str">
        <f>$D$13</f>
        <v>year 2017</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ht="12.75">
      <c r="B26" s="65" t="s">
        <v>28</v>
      </c>
      <c r="C26" s="64" t="s">
        <v>159</v>
      </c>
      <c r="D26" s="39" t="str">
        <f>$D$12</f>
        <v>year 2018</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3:24" ht="12.75">
      <c r="C27" s="48"/>
      <c r="D27" s="48" t="str">
        <f>$D$13</f>
        <v>year 2017</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ht="12.75">
      <c r="B28" s="65" t="s">
        <v>29</v>
      </c>
      <c r="C28" s="64" t="s">
        <v>160</v>
      </c>
      <c r="D28" s="39" t="str">
        <f>$D$12</f>
        <v>year 2018</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3:24" ht="12.75">
      <c r="C29" s="48"/>
      <c r="D29" s="48" t="str">
        <f>$D$13</f>
        <v>year 2017</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ht="12.75">
      <c r="B30" s="65" t="s">
        <v>11</v>
      </c>
      <c r="C30" s="64" t="s">
        <v>161</v>
      </c>
      <c r="D30" s="39" t="str">
        <f>$D$12</f>
        <v>year 2018</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3:24" ht="12.75">
      <c r="C31" s="48"/>
      <c r="D31" s="48" t="str">
        <f>$D$13</f>
        <v>year 2017</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ht="12.75">
      <c r="B32" s="65" t="s">
        <v>12</v>
      </c>
      <c r="C32" s="64" t="s">
        <v>162</v>
      </c>
      <c r="D32" s="39" t="str">
        <f>$D$12</f>
        <v>year 2018</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3:24" ht="12.75">
      <c r="C33" s="48"/>
      <c r="D33" s="48" t="str">
        <f>$D$13</f>
        <v>year 2017</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ht="12.75">
      <c r="B34" s="65" t="s">
        <v>13</v>
      </c>
      <c r="C34" s="64" t="s">
        <v>163</v>
      </c>
      <c r="D34" s="39" t="str">
        <f>$D$12</f>
        <v>year 2018</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3:24" ht="12.75">
      <c r="C35" s="48"/>
      <c r="D35" s="48" t="str">
        <f>$D$13</f>
        <v>year 2017</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ht="12.75">
      <c r="B36" s="65" t="s">
        <v>22</v>
      </c>
      <c r="C36" s="64" t="s">
        <v>164</v>
      </c>
      <c r="D36" s="39" t="str">
        <f>$D$12</f>
        <v>year 2018</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3:24" ht="12.75">
      <c r="C37" s="48"/>
      <c r="D37" s="48" t="str">
        <f>$D$13</f>
        <v>year 2017</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ht="12.75">
      <c r="B38" s="65" t="s">
        <v>40</v>
      </c>
      <c r="C38" s="64" t="s">
        <v>165</v>
      </c>
      <c r="D38" s="39" t="str">
        <f>$D$12</f>
        <v>year 2018</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3:24" ht="12.75">
      <c r="C39" s="48"/>
      <c r="D39" s="48" t="str">
        <f>$D$13</f>
        <v>year 2017</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ht="12.75">
      <c r="B40" s="65" t="s">
        <v>14</v>
      </c>
      <c r="C40" s="64" t="s">
        <v>166</v>
      </c>
      <c r="D40" s="39" t="str">
        <f>$D$12</f>
        <v>year 2018</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3:24" ht="12.75">
      <c r="C41" s="48"/>
      <c r="D41" s="48" t="str">
        <f>$D$13</f>
        <v>year 2017</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ht="12.75">
      <c r="B42" s="65" t="s">
        <v>23</v>
      </c>
      <c r="C42" s="64" t="s">
        <v>167</v>
      </c>
      <c r="D42" s="39" t="str">
        <f>$D$12</f>
        <v>year 2018</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3:24" ht="12.75">
      <c r="C43" s="48"/>
      <c r="D43" s="48" t="str">
        <f>$D$13</f>
        <v>year 2017</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ht="12.75">
      <c r="B44" s="65" t="s">
        <v>30</v>
      </c>
      <c r="C44" s="64" t="s">
        <v>168</v>
      </c>
      <c r="D44" s="39" t="str">
        <f>$D$12</f>
        <v>year 2018</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3:24" ht="12.75">
      <c r="C45" s="48"/>
      <c r="D45" s="48" t="str">
        <f>$D$13</f>
        <v>year 2017</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ht="12.75">
      <c r="B46" s="65" t="s">
        <v>31</v>
      </c>
      <c r="C46" s="64" t="s">
        <v>169</v>
      </c>
      <c r="D46" s="39" t="str">
        <f>$D$12</f>
        <v>year 2018</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3:24" ht="12.75">
      <c r="C47" s="48"/>
      <c r="D47" s="48" t="str">
        <f>$D$13</f>
        <v>year 2017</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ht="12.75">
      <c r="B48" s="65" t="s">
        <v>32</v>
      </c>
      <c r="C48" s="64" t="s">
        <v>170</v>
      </c>
      <c r="D48" s="39" t="str">
        <f>$D$12</f>
        <v>year 2018</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3:24" ht="12.75">
      <c r="C49" s="48"/>
      <c r="D49" s="48" t="str">
        <f>$D$13</f>
        <v>year 2017</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ht="12.75">
      <c r="B50" s="65" t="s">
        <v>24</v>
      </c>
      <c r="C50" s="64" t="s">
        <v>0</v>
      </c>
      <c r="D50" s="39" t="str">
        <f>$D$12</f>
        <v>year 2018</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3:24" ht="12.75">
      <c r="C51" s="48"/>
      <c r="D51" s="48" t="str">
        <f>$D$13</f>
        <v>year 2017</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ht="12.75">
      <c r="B52" s="65" t="s">
        <v>16</v>
      </c>
      <c r="C52" s="64" t="s">
        <v>171</v>
      </c>
      <c r="D52" s="39" t="str">
        <f>$D$12</f>
        <v>year 2018</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3:24" ht="12.75">
      <c r="C53" s="48"/>
      <c r="D53" s="48" t="str">
        <f>$D$13</f>
        <v>year 2017</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ht="12.75">
      <c r="B54" s="65" t="s">
        <v>34</v>
      </c>
      <c r="C54" s="64" t="s">
        <v>172</v>
      </c>
      <c r="D54" s="39" t="str">
        <f>$D$12</f>
        <v>year 2018</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3:24" ht="12.75">
      <c r="C55" s="48"/>
      <c r="D55" s="48" t="str">
        <f>$D$13</f>
        <v>year 2017</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ht="12.75">
      <c r="B56" s="65" t="s">
        <v>25</v>
      </c>
      <c r="C56" s="64" t="s">
        <v>1</v>
      </c>
      <c r="D56" s="39" t="str">
        <f>$D$12</f>
        <v>year 2018</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3:24" ht="12.75">
      <c r="C57" s="48"/>
      <c r="D57" s="48" t="str">
        <f>$D$13</f>
        <v>year 2017</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ht="12.75">
      <c r="B58" s="65" t="s">
        <v>35</v>
      </c>
      <c r="C58" s="64" t="s">
        <v>173</v>
      </c>
      <c r="D58" s="39" t="str">
        <f>$D$12</f>
        <v>year 2018</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3:24" ht="12.75">
      <c r="C59" s="48"/>
      <c r="D59" s="48" t="str">
        <f>$D$13</f>
        <v>year 2017</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ht="12.75">
      <c r="B60" s="65" t="s">
        <v>37</v>
      </c>
      <c r="C60" s="64" t="s">
        <v>174</v>
      </c>
      <c r="D60" s="39" t="str">
        <f>$D$12</f>
        <v>year 2018</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3:24" ht="12.75">
      <c r="C61" s="48"/>
      <c r="D61" s="48" t="str">
        <f>$D$13</f>
        <v>year 2017</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ht="12.75">
      <c r="B62" s="65" t="s">
        <v>38</v>
      </c>
      <c r="C62" s="64" t="s">
        <v>175</v>
      </c>
      <c r="D62" s="39" t="str">
        <f>$D$12</f>
        <v>year 2018</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3:24" ht="12.75">
      <c r="C63" s="48"/>
      <c r="D63" s="48" t="str">
        <f>$D$13</f>
        <v>year 2017</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ht="12.75">
      <c r="B64" s="65" t="s">
        <v>19</v>
      </c>
      <c r="C64" s="64" t="s">
        <v>176</v>
      </c>
      <c r="D64" s="39" t="str">
        <f>$D$12</f>
        <v>year 2018</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3:24" ht="12.75">
      <c r="C65" s="48"/>
      <c r="D65" s="48" t="str">
        <f>$D$13</f>
        <v>year 2017</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ht="12.75">
      <c r="B66" s="65" t="s">
        <v>36</v>
      </c>
      <c r="C66" s="64" t="s">
        <v>177</v>
      </c>
      <c r="D66" s="39" t="str">
        <f>$D$12</f>
        <v>year 2018</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3:24" ht="12.75">
      <c r="C67" s="48"/>
      <c r="D67" s="48" t="str">
        <f>$D$13</f>
        <v>year 2017</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ht="12.75">
      <c r="B68" s="65" t="s">
        <v>15</v>
      </c>
      <c r="C68" s="64" t="s">
        <v>178</v>
      </c>
      <c r="D68" s="39" t="str">
        <f>$D$12</f>
        <v>year 2018</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3:24" ht="12.75">
      <c r="C69" s="48"/>
      <c r="D69" s="48" t="str">
        <f>$D$13</f>
        <v>year 2017</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ht="12.75">
      <c r="B70" s="65" t="s">
        <v>41</v>
      </c>
      <c r="C70" s="64" t="s">
        <v>179</v>
      </c>
      <c r="D70" s="39" t="str">
        <f>$D$12</f>
        <v>year 2018</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3:24" ht="12.75">
      <c r="C71" s="48"/>
      <c r="D71" s="48" t="str">
        <f>$D$13</f>
        <v>year 2017</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ht="12.75">
      <c r="B72" s="65" t="s">
        <v>43</v>
      </c>
      <c r="C72" s="64" t="s">
        <v>7</v>
      </c>
      <c r="D72" s="39" t="str">
        <f>$D$12</f>
        <v>year 2018</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3:24" ht="12.75">
      <c r="C73" s="48"/>
      <c r="D73" s="48" t="str">
        <f>$D$13</f>
        <v>year 2017</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ht="12.75">
      <c r="B74" s="65" t="s">
        <v>42</v>
      </c>
      <c r="C74" s="64" t="s">
        <v>2</v>
      </c>
      <c r="D74" s="39" t="str">
        <f>$D$12</f>
        <v>year 2018</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3:24" ht="12.75">
      <c r="C75" s="48"/>
      <c r="D75" s="48" t="str">
        <f>$D$13</f>
        <v>year 2017</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ht="12.75">
      <c r="B76" s="65" t="s">
        <v>17</v>
      </c>
      <c r="C76" s="64" t="s">
        <v>180</v>
      </c>
      <c r="D76" s="39" t="str">
        <f>$D$12</f>
        <v>year 2018</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3:24" ht="12.75">
      <c r="C77" s="48"/>
      <c r="D77" s="48" t="str">
        <f>$D$13</f>
        <v>year 2017</v>
      </c>
      <c r="E77" s="193">
        <f aca="true" t="shared" si="3" ref="E77:E87">SUM(G77:N77)</f>
        <v>0</v>
      </c>
      <c r="F77" s="293"/>
      <c r="G77" s="172">
        <v>0</v>
      </c>
      <c r="H77" s="172">
        <v>0</v>
      </c>
      <c r="I77" s="172">
        <v>0</v>
      </c>
      <c r="J77" s="310">
        <v>0</v>
      </c>
      <c r="K77" s="293">
        <v>0</v>
      </c>
      <c r="L77" s="172">
        <v>0</v>
      </c>
      <c r="M77" s="172">
        <v>0</v>
      </c>
      <c r="N77" s="194">
        <v>0</v>
      </c>
      <c r="O77" s="193">
        <f aca="true" t="shared" si="4" ref="O77:O87">SUM(P77:S77)</f>
        <v>0</v>
      </c>
      <c r="P77" s="172">
        <v>0</v>
      </c>
      <c r="Q77" s="172">
        <v>0</v>
      </c>
      <c r="R77" s="172">
        <v>0</v>
      </c>
      <c r="S77" s="194">
        <v>0</v>
      </c>
      <c r="T77" s="193">
        <f aca="true" t="shared" si="5" ref="T77:T87">SUM(U77:X77)</f>
        <v>0</v>
      </c>
      <c r="U77" s="172">
        <v>0</v>
      </c>
      <c r="V77" s="172">
        <v>0</v>
      </c>
      <c r="W77" s="172">
        <v>0</v>
      </c>
      <c r="X77" s="194">
        <v>0</v>
      </c>
    </row>
    <row r="78" spans="2:24" ht="12.75">
      <c r="B78" s="65" t="s">
        <v>18</v>
      </c>
      <c r="C78" s="64" t="s">
        <v>181</v>
      </c>
      <c r="D78" s="39" t="str">
        <f>$D$12</f>
        <v>year 2018</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3:24" ht="12.75">
      <c r="C79" s="48"/>
      <c r="D79" s="48" t="str">
        <f>$D$13</f>
        <v>year 2017</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ht="12.75">
      <c r="B80" s="65" t="s">
        <v>20</v>
      </c>
      <c r="C80" s="64" t="s">
        <v>8</v>
      </c>
      <c r="D80" s="39" t="str">
        <f>$D$12</f>
        <v>year 2018</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3:24" ht="12.75">
      <c r="C81" s="48"/>
      <c r="D81" s="48" t="str">
        <f>$D$13</f>
        <v>year 2017</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ht="12.75">
      <c r="B82" s="65" t="s">
        <v>44</v>
      </c>
      <c r="C82" s="64" t="s">
        <v>182</v>
      </c>
      <c r="D82" s="39" t="str">
        <f>$D$12</f>
        <v>year 2018</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3:24" ht="12.75">
      <c r="C83" s="48"/>
      <c r="D83" s="48" t="str">
        <f>$D$13</f>
        <v>year 2017</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ht="12.75">
      <c r="B84" s="65" t="s">
        <v>45</v>
      </c>
      <c r="C84" s="64" t="s">
        <v>183</v>
      </c>
      <c r="D84" s="39" t="str">
        <f>$D$12</f>
        <v>year 2018</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3:24" ht="12.75">
      <c r="C85" s="48"/>
      <c r="D85" s="48" t="str">
        <f>$D$13</f>
        <v>year 2017</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ht="12.75">
      <c r="B86" s="65" t="s">
        <v>46</v>
      </c>
      <c r="C86" s="64" t="s">
        <v>184</v>
      </c>
      <c r="D86" s="39" t="str">
        <f>$D$12</f>
        <v>year 2018</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3:24" ht="14.25" customHeight="1">
      <c r="C87" s="48"/>
      <c r="D87" s="48" t="str">
        <f>$D$13</f>
        <v>year 2017</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ht="18.75" customHeight="1" hidden="1">
      <c r="C88" s="265">
        <f>IF(INT(AktJahrMonat)&gt;201503,"","Note: The total amount of claims in arrears will be stated from the second quarter 2014 onwards as far as the amount in arrears is at least 5 % of the claim. So far there are no adequate data for the previous periods available.")</f>
      </c>
    </row>
    <row r="89" ht="18" customHeight="1" hidden="1">
      <c r="C89" s="223">
        <f>IF(INT(AktJahrMonat)&gt;201603,"","Note: The claims which are granted for reasons of promoting exports will be stated from the second quarter 2015 onwards.")</f>
      </c>
    </row>
    <row r="90" ht="14.25" customHeight="1" hidden="1">
      <c r="C90" s="223">
        <f>IF(INT(AktJahrMonat)&gt;201703,"","Note: The splitting of the cover assets will be stated from the first quarter 2016 onwards.")</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&amp;R&amp;8page &amp;P</oddFooter>
  </headerFooter>
</worksheet>
</file>

<file path=xl/worksheets/sheet7.xml><?xml version="1.0" encoding="utf-8"?>
<worksheet xmlns="http://schemas.openxmlformats.org/spreadsheetml/2006/main" xmlns:r="http://schemas.openxmlformats.org/officeDocument/2006/relationships">
  <sheetPr codeName="Tabelle16"/>
  <dimension ref="B2:O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15.7109375" style="8" customWidth="1"/>
    <col min="6" max="9" width="18.7109375" style="8" customWidth="1"/>
    <col min="10" max="16384" width="11.421875" style="8" customWidth="1"/>
  </cols>
  <sheetData>
    <row r="1" ht="4.5" customHeight="1"/>
    <row r="2" ht="12.75" customHeight="1">
      <c r="C2" s="52" t="s">
        <v>252</v>
      </c>
    </row>
    <row r="3" ht="12.75" customHeight="1">
      <c r="C3" s="262"/>
    </row>
    <row r="4" spans="3:15" ht="12.75" customHeight="1">
      <c r="C4" s="382" t="s">
        <v>261</v>
      </c>
      <c r="D4" s="382"/>
      <c r="E4" s="382"/>
      <c r="F4" s="382"/>
      <c r="G4" s="382"/>
      <c r="H4" s="382"/>
      <c r="I4" s="382"/>
      <c r="J4" s="42"/>
      <c r="K4" s="42"/>
      <c r="L4" s="42"/>
      <c r="O4" s="42"/>
    </row>
    <row r="5" spans="3:15" ht="21.75" customHeight="1">
      <c r="C5" s="383" t="s">
        <v>262</v>
      </c>
      <c r="D5" s="382"/>
      <c r="E5" s="382"/>
      <c r="F5" s="382"/>
      <c r="G5" s="382"/>
      <c r="H5" s="382"/>
      <c r="I5" s="382"/>
      <c r="J5" s="42"/>
      <c r="K5" s="42"/>
      <c r="L5" s="42"/>
      <c r="O5" s="42"/>
    </row>
    <row r="6" spans="3:15" ht="15" customHeight="1">
      <c r="C6" s="320" t="str">
        <f>UebInstitutQuartal</f>
        <v>Q1 2018</v>
      </c>
      <c r="D6" s="340"/>
      <c r="E6" s="340"/>
      <c r="F6" s="341"/>
      <c r="G6" s="341"/>
      <c r="H6" s="341"/>
      <c r="I6" s="341"/>
      <c r="J6" s="42"/>
      <c r="K6" s="42"/>
      <c r="L6" s="42"/>
      <c r="O6" s="42"/>
    </row>
    <row r="7" spans="3:9" ht="12.75" customHeight="1">
      <c r="C7" s="55"/>
      <c r="D7" s="55"/>
      <c r="E7" s="55"/>
      <c r="F7" s="55"/>
      <c r="G7" s="55"/>
      <c r="H7" s="55"/>
      <c r="I7" s="55"/>
    </row>
    <row r="8" spans="3:9" ht="12.75" customHeight="1">
      <c r="C8" s="54"/>
      <c r="D8" s="54"/>
      <c r="E8" s="338" t="s">
        <v>135</v>
      </c>
      <c r="F8" s="332"/>
      <c r="G8" s="339"/>
      <c r="H8" s="380" t="s">
        <v>245</v>
      </c>
      <c r="I8" s="380" t="s">
        <v>246</v>
      </c>
    </row>
    <row r="9" spans="3:9" ht="12.75" customHeight="1">
      <c r="C9" s="54"/>
      <c r="D9" s="54"/>
      <c r="E9" s="59" t="s">
        <v>143</v>
      </c>
      <c r="F9" s="60" t="s">
        <v>187</v>
      </c>
      <c r="G9" s="256"/>
      <c r="H9" s="380"/>
      <c r="I9" s="381"/>
    </row>
    <row r="10" spans="3:9" ht="12.75" customHeight="1">
      <c r="C10" s="47"/>
      <c r="D10" s="47"/>
      <c r="E10" s="122"/>
      <c r="F10" s="316" t="s">
        <v>205</v>
      </c>
      <c r="G10" s="257" t="s">
        <v>206</v>
      </c>
      <c r="H10" s="380"/>
      <c r="I10" s="381"/>
    </row>
    <row r="11" spans="2:9" ht="12.75" customHeight="1">
      <c r="B11" s="271" t="s">
        <v>150</v>
      </c>
      <c r="C11" s="47" t="s">
        <v>151</v>
      </c>
      <c r="D11" s="121" t="str">
        <f>AktQuartKurz</f>
        <v>Q1</v>
      </c>
      <c r="E11" s="63" t="str">
        <f>Einheit_Waehrung</f>
        <v>€ mn.</v>
      </c>
      <c r="F11" s="63" t="str">
        <f>E11</f>
        <v>€ mn.</v>
      </c>
      <c r="G11" s="258" t="str">
        <f>E11</f>
        <v>€ mn.</v>
      </c>
      <c r="H11" s="119" t="str">
        <f>E11</f>
        <v>€ mn.</v>
      </c>
      <c r="I11" s="119" t="str">
        <f>E11</f>
        <v>€ mn.</v>
      </c>
    </row>
    <row r="12" spans="2:9" ht="12.75" customHeight="1">
      <c r="B12" s="65" t="s">
        <v>9</v>
      </c>
      <c r="C12" s="64" t="s">
        <v>152</v>
      </c>
      <c r="D12" s="39" t="str">
        <f>"year "&amp;AktJahr</f>
        <v>year 2018</v>
      </c>
      <c r="E12" s="168">
        <f>SUM(F12:G12)</f>
        <v>0</v>
      </c>
      <c r="F12" s="168">
        <v>0</v>
      </c>
      <c r="G12" s="168">
        <v>0</v>
      </c>
      <c r="H12" s="168">
        <v>0</v>
      </c>
      <c r="I12" s="168">
        <v>0</v>
      </c>
    </row>
    <row r="13" spans="3:9" ht="12.75" customHeight="1">
      <c r="C13" s="49"/>
      <c r="D13" s="48" t="str">
        <f>"year "&amp;(AktJahr-1)</f>
        <v>year 2017</v>
      </c>
      <c r="E13" s="172">
        <f>SUM(F13:G13)</f>
        <v>0</v>
      </c>
      <c r="F13" s="172">
        <v>0</v>
      </c>
      <c r="G13" s="172">
        <v>0</v>
      </c>
      <c r="H13" s="172">
        <v>0</v>
      </c>
      <c r="I13" s="172">
        <v>0</v>
      </c>
    </row>
    <row r="14" spans="2:9" ht="12.75" customHeight="1">
      <c r="B14" s="65" t="s">
        <v>10</v>
      </c>
      <c r="C14" s="64" t="s">
        <v>153</v>
      </c>
      <c r="D14" s="39" t="str">
        <f>$D$12</f>
        <v>year 2018</v>
      </c>
      <c r="E14" s="168">
        <f>SUM(F14:G14)</f>
        <v>0</v>
      </c>
      <c r="F14" s="168">
        <v>0</v>
      </c>
      <c r="G14" s="168">
        <v>0</v>
      </c>
      <c r="H14" s="296">
        <v>0</v>
      </c>
      <c r="I14" s="296">
        <v>0</v>
      </c>
    </row>
    <row r="15" spans="3:9" ht="12.75" customHeight="1">
      <c r="C15" s="49"/>
      <c r="D15" s="48" t="str">
        <f>$D$13</f>
        <v>year 2017</v>
      </c>
      <c r="E15" s="172">
        <f>SUM(F15:G15)</f>
        <v>0</v>
      </c>
      <c r="F15" s="172">
        <v>0</v>
      </c>
      <c r="G15" s="172">
        <v>0</v>
      </c>
      <c r="H15" s="296">
        <v>0</v>
      </c>
      <c r="I15" s="296">
        <v>0</v>
      </c>
    </row>
    <row r="16" spans="2:9" ht="12.75" customHeight="1">
      <c r="B16" s="65" t="s">
        <v>308</v>
      </c>
      <c r="C16" s="64" t="s">
        <v>309</v>
      </c>
      <c r="D16" s="39" t="str">
        <f>$D$12</f>
        <v>year 2018</v>
      </c>
      <c r="E16" s="168">
        <f aca="true" t="shared" si="0" ref="E16:E79">SUM(F16:G16)</f>
        <v>0</v>
      </c>
      <c r="F16" s="168">
        <v>0</v>
      </c>
      <c r="G16" s="168">
        <v>0</v>
      </c>
      <c r="H16" s="296">
        <v>0</v>
      </c>
      <c r="I16" s="296">
        <v>0</v>
      </c>
    </row>
    <row r="17" spans="3:9" ht="12.75" customHeight="1">
      <c r="C17" s="49"/>
      <c r="D17" s="48" t="str">
        <f>$D$13</f>
        <v>year 2017</v>
      </c>
      <c r="E17" s="172">
        <f t="shared" si="0"/>
        <v>0</v>
      </c>
      <c r="F17" s="172">
        <v>0</v>
      </c>
      <c r="G17" s="172">
        <v>0</v>
      </c>
      <c r="H17" s="296">
        <v>0</v>
      </c>
      <c r="I17" s="296">
        <v>0</v>
      </c>
    </row>
    <row r="18" spans="2:9" ht="12.75" customHeight="1">
      <c r="B18" s="65" t="s">
        <v>310</v>
      </c>
      <c r="C18" s="64" t="s">
        <v>311</v>
      </c>
      <c r="D18" s="39" t="str">
        <f>$D$12</f>
        <v>year 2018</v>
      </c>
      <c r="E18" s="168">
        <f t="shared" si="0"/>
        <v>0</v>
      </c>
      <c r="F18" s="168">
        <v>0</v>
      </c>
      <c r="G18" s="168">
        <v>0</v>
      </c>
      <c r="H18" s="296">
        <v>0</v>
      </c>
      <c r="I18" s="296">
        <v>0</v>
      </c>
    </row>
    <row r="19" spans="3:9" ht="12.75" customHeight="1">
      <c r="C19" s="49"/>
      <c r="D19" s="48" t="str">
        <f>$D$13</f>
        <v>year 2017</v>
      </c>
      <c r="E19" s="172">
        <f t="shared" si="0"/>
        <v>0</v>
      </c>
      <c r="F19" s="172">
        <v>0</v>
      </c>
      <c r="G19" s="172">
        <v>0</v>
      </c>
      <c r="H19" s="296">
        <v>0</v>
      </c>
      <c r="I19" s="296">
        <v>0</v>
      </c>
    </row>
    <row r="20" spans="2:9" ht="12.75" customHeight="1">
      <c r="B20" s="65" t="s">
        <v>312</v>
      </c>
      <c r="C20" s="64" t="s">
        <v>313</v>
      </c>
      <c r="D20" s="39" t="str">
        <f>$D$12</f>
        <v>year 2018</v>
      </c>
      <c r="E20" s="168">
        <f t="shared" si="0"/>
        <v>0</v>
      </c>
      <c r="F20" s="168">
        <v>0</v>
      </c>
      <c r="G20" s="168">
        <v>0</v>
      </c>
      <c r="H20" s="296">
        <v>0</v>
      </c>
      <c r="I20" s="296">
        <v>0</v>
      </c>
    </row>
    <row r="21" spans="3:9" ht="12.75" customHeight="1">
      <c r="C21" s="49"/>
      <c r="D21" s="48" t="str">
        <f>$D$13</f>
        <v>year 2017</v>
      </c>
      <c r="E21" s="172">
        <f t="shared" si="0"/>
        <v>0</v>
      </c>
      <c r="F21" s="172">
        <v>0</v>
      </c>
      <c r="G21" s="172">
        <v>0</v>
      </c>
      <c r="H21" s="296">
        <v>0</v>
      </c>
      <c r="I21" s="296">
        <v>0</v>
      </c>
    </row>
    <row r="22" spans="2:9" ht="12.75" customHeight="1">
      <c r="B22" s="65" t="s">
        <v>314</v>
      </c>
      <c r="C22" s="64" t="s">
        <v>315</v>
      </c>
      <c r="D22" s="39" t="str">
        <f>$D$12</f>
        <v>year 2018</v>
      </c>
      <c r="E22" s="168">
        <f t="shared" si="0"/>
        <v>0</v>
      </c>
      <c r="F22" s="168">
        <v>0</v>
      </c>
      <c r="G22" s="168">
        <v>0</v>
      </c>
      <c r="H22" s="296">
        <v>0</v>
      </c>
      <c r="I22" s="296">
        <v>0</v>
      </c>
    </row>
    <row r="23" spans="3:9" ht="12.75" customHeight="1">
      <c r="C23" s="49"/>
      <c r="D23" s="48" t="str">
        <f>$D$13</f>
        <v>year 2017</v>
      </c>
      <c r="E23" s="172">
        <f t="shared" si="0"/>
        <v>0</v>
      </c>
      <c r="F23" s="172">
        <v>0</v>
      </c>
      <c r="G23" s="172">
        <v>0</v>
      </c>
      <c r="H23" s="296">
        <v>0</v>
      </c>
      <c r="I23" s="296">
        <v>0</v>
      </c>
    </row>
    <row r="24" spans="2:9" ht="12.75" customHeight="1">
      <c r="B24" s="65" t="s">
        <v>316</v>
      </c>
      <c r="C24" s="64" t="s">
        <v>317</v>
      </c>
      <c r="D24" s="39" t="str">
        <f>$D$12</f>
        <v>year 2018</v>
      </c>
      <c r="E24" s="168">
        <f t="shared" si="0"/>
        <v>0</v>
      </c>
      <c r="F24" s="168">
        <v>0</v>
      </c>
      <c r="G24" s="168">
        <v>0</v>
      </c>
      <c r="H24" s="296">
        <v>0</v>
      </c>
      <c r="I24" s="296">
        <v>0</v>
      </c>
    </row>
    <row r="25" spans="3:9" ht="12.75" customHeight="1">
      <c r="C25" s="49"/>
      <c r="D25" s="48" t="str">
        <f>$D$13</f>
        <v>year 2017</v>
      </c>
      <c r="E25" s="172">
        <f t="shared" si="0"/>
        <v>0</v>
      </c>
      <c r="F25" s="172">
        <v>0</v>
      </c>
      <c r="G25" s="172">
        <v>0</v>
      </c>
      <c r="H25" s="296">
        <v>0</v>
      </c>
      <c r="I25" s="296">
        <v>0</v>
      </c>
    </row>
    <row r="26" spans="2:9" ht="12.75" customHeight="1">
      <c r="B26" s="65" t="s">
        <v>318</v>
      </c>
      <c r="C26" s="64" t="s">
        <v>319</v>
      </c>
      <c r="D26" s="39" t="str">
        <f>$D$12</f>
        <v>year 2018</v>
      </c>
      <c r="E26" s="168">
        <f t="shared" si="0"/>
        <v>0</v>
      </c>
      <c r="F26" s="168">
        <v>0</v>
      </c>
      <c r="G26" s="168">
        <v>0</v>
      </c>
      <c r="H26" s="296">
        <v>0</v>
      </c>
      <c r="I26" s="296">
        <v>0</v>
      </c>
    </row>
    <row r="27" spans="3:9" ht="12.75" customHeight="1">
      <c r="C27" s="49"/>
      <c r="D27" s="48" t="str">
        <f>$D$13</f>
        <v>year 2017</v>
      </c>
      <c r="E27" s="172">
        <f t="shared" si="0"/>
        <v>0</v>
      </c>
      <c r="F27" s="172">
        <v>0</v>
      </c>
      <c r="G27" s="172">
        <v>0</v>
      </c>
      <c r="H27" s="296">
        <v>0</v>
      </c>
      <c r="I27" s="296">
        <v>0</v>
      </c>
    </row>
    <row r="28" spans="2:9" ht="12.75" customHeight="1">
      <c r="B28" s="65" t="s">
        <v>320</v>
      </c>
      <c r="C28" s="64" t="s">
        <v>321</v>
      </c>
      <c r="D28" s="39" t="str">
        <f>$D$12</f>
        <v>year 2018</v>
      </c>
      <c r="E28" s="168">
        <f t="shared" si="0"/>
        <v>0</v>
      </c>
      <c r="F28" s="168">
        <v>0</v>
      </c>
      <c r="G28" s="168">
        <v>0</v>
      </c>
      <c r="H28" s="296">
        <v>0</v>
      </c>
      <c r="I28" s="296">
        <v>0</v>
      </c>
    </row>
    <row r="29" spans="3:9" ht="12.75" customHeight="1">
      <c r="C29" s="49"/>
      <c r="D29" s="48" t="str">
        <f>$D$13</f>
        <v>year 2017</v>
      </c>
      <c r="E29" s="172">
        <f t="shared" si="0"/>
        <v>0</v>
      </c>
      <c r="F29" s="172">
        <v>0</v>
      </c>
      <c r="G29" s="172">
        <v>0</v>
      </c>
      <c r="H29" s="296">
        <v>0</v>
      </c>
      <c r="I29" s="296">
        <v>0</v>
      </c>
    </row>
    <row r="30" spans="2:9" ht="12.75" customHeight="1">
      <c r="B30" s="65" t="s">
        <v>322</v>
      </c>
      <c r="C30" s="64" t="s">
        <v>323</v>
      </c>
      <c r="D30" s="39" t="str">
        <f>$D$12</f>
        <v>year 2018</v>
      </c>
      <c r="E30" s="168">
        <f t="shared" si="0"/>
        <v>0</v>
      </c>
      <c r="F30" s="168">
        <v>0</v>
      </c>
      <c r="G30" s="168">
        <v>0</v>
      </c>
      <c r="H30" s="296">
        <v>0</v>
      </c>
      <c r="I30" s="296">
        <v>0</v>
      </c>
    </row>
    <row r="31" spans="3:9" ht="12.75" customHeight="1">
      <c r="C31" s="49"/>
      <c r="D31" s="48" t="str">
        <f>$D$13</f>
        <v>year 2017</v>
      </c>
      <c r="E31" s="172">
        <f t="shared" si="0"/>
        <v>0</v>
      </c>
      <c r="F31" s="172">
        <v>0</v>
      </c>
      <c r="G31" s="172">
        <v>0</v>
      </c>
      <c r="H31" s="296">
        <v>0</v>
      </c>
      <c r="I31" s="296">
        <v>0</v>
      </c>
    </row>
    <row r="32" spans="2:9" ht="12.75" customHeight="1">
      <c r="B32" s="65" t="s">
        <v>324</v>
      </c>
      <c r="C32" s="64" t="s">
        <v>325</v>
      </c>
      <c r="D32" s="39" t="str">
        <f>$D$12</f>
        <v>year 2018</v>
      </c>
      <c r="E32" s="168">
        <f t="shared" si="0"/>
        <v>0</v>
      </c>
      <c r="F32" s="168">
        <v>0</v>
      </c>
      <c r="G32" s="168">
        <v>0</v>
      </c>
      <c r="H32" s="296">
        <v>0</v>
      </c>
      <c r="I32" s="296">
        <v>0</v>
      </c>
    </row>
    <row r="33" spans="3:9" ht="12.75" customHeight="1">
      <c r="C33" s="49"/>
      <c r="D33" s="48" t="str">
        <f>$D$13</f>
        <v>year 2017</v>
      </c>
      <c r="E33" s="172">
        <f t="shared" si="0"/>
        <v>0</v>
      </c>
      <c r="F33" s="172">
        <v>0</v>
      </c>
      <c r="G33" s="172">
        <v>0</v>
      </c>
      <c r="H33" s="296">
        <v>0</v>
      </c>
      <c r="I33" s="296">
        <v>0</v>
      </c>
    </row>
    <row r="34" spans="2:9" ht="12.75" customHeight="1">
      <c r="B34" s="65" t="s">
        <v>326</v>
      </c>
      <c r="C34" s="64" t="s">
        <v>327</v>
      </c>
      <c r="D34" s="39" t="str">
        <f>$D$12</f>
        <v>year 2018</v>
      </c>
      <c r="E34" s="168">
        <f t="shared" si="0"/>
        <v>0</v>
      </c>
      <c r="F34" s="168">
        <v>0</v>
      </c>
      <c r="G34" s="168">
        <v>0</v>
      </c>
      <c r="H34" s="296">
        <v>0</v>
      </c>
      <c r="I34" s="296">
        <v>0</v>
      </c>
    </row>
    <row r="35" spans="3:9" ht="12.75" customHeight="1">
      <c r="C35" s="49"/>
      <c r="D35" s="48" t="str">
        <f>$D$13</f>
        <v>year 2017</v>
      </c>
      <c r="E35" s="172">
        <f t="shared" si="0"/>
        <v>0</v>
      </c>
      <c r="F35" s="172">
        <v>0</v>
      </c>
      <c r="G35" s="172">
        <v>0</v>
      </c>
      <c r="H35" s="296">
        <v>0</v>
      </c>
      <c r="I35" s="296">
        <v>0</v>
      </c>
    </row>
    <row r="36" spans="2:9" ht="12.75" customHeight="1">
      <c r="B36" s="65" t="s">
        <v>328</v>
      </c>
      <c r="C36" s="64" t="s">
        <v>329</v>
      </c>
      <c r="D36" s="39" t="str">
        <f>$D$12</f>
        <v>year 2018</v>
      </c>
      <c r="E36" s="168">
        <f t="shared" si="0"/>
        <v>0</v>
      </c>
      <c r="F36" s="168">
        <v>0</v>
      </c>
      <c r="G36" s="168">
        <v>0</v>
      </c>
      <c r="H36" s="296">
        <v>0</v>
      </c>
      <c r="I36" s="296">
        <v>0</v>
      </c>
    </row>
    <row r="37" spans="3:9" ht="12.75" customHeight="1">
      <c r="C37" s="49"/>
      <c r="D37" s="48" t="str">
        <f>$D$13</f>
        <v>year 2017</v>
      </c>
      <c r="E37" s="172">
        <f t="shared" si="0"/>
        <v>0</v>
      </c>
      <c r="F37" s="172">
        <v>0</v>
      </c>
      <c r="G37" s="172">
        <v>0</v>
      </c>
      <c r="H37" s="296">
        <v>0</v>
      </c>
      <c r="I37" s="296">
        <v>0</v>
      </c>
    </row>
    <row r="38" spans="2:9" ht="12.75" customHeight="1">
      <c r="B38" s="65" t="s">
        <v>33</v>
      </c>
      <c r="C38" s="64" t="s">
        <v>154</v>
      </c>
      <c r="D38" s="39" t="str">
        <f>$D$12</f>
        <v>year 2018</v>
      </c>
      <c r="E38" s="168">
        <f t="shared" si="0"/>
        <v>0</v>
      </c>
      <c r="F38" s="168">
        <v>0</v>
      </c>
      <c r="G38" s="168">
        <v>0</v>
      </c>
      <c r="H38" s="296">
        <v>0</v>
      </c>
      <c r="I38" s="296">
        <v>0</v>
      </c>
    </row>
    <row r="39" spans="3:9" ht="12.75" customHeight="1">
      <c r="C39" s="49"/>
      <c r="D39" s="48" t="str">
        <f>$D$13</f>
        <v>year 2017</v>
      </c>
      <c r="E39" s="172">
        <f t="shared" si="0"/>
        <v>0</v>
      </c>
      <c r="F39" s="172">
        <v>0</v>
      </c>
      <c r="G39" s="172">
        <v>0</v>
      </c>
      <c r="H39" s="296">
        <v>0</v>
      </c>
      <c r="I39" s="296">
        <v>0</v>
      </c>
    </row>
    <row r="40" spans="2:9" ht="12.75" customHeight="1">
      <c r="B40" s="65" t="s">
        <v>330</v>
      </c>
      <c r="C40" s="64" t="s">
        <v>331</v>
      </c>
      <c r="D40" s="39" t="str">
        <f>$D$12</f>
        <v>year 2018</v>
      </c>
      <c r="E40" s="168">
        <f t="shared" si="0"/>
        <v>0</v>
      </c>
      <c r="F40" s="168">
        <v>0</v>
      </c>
      <c r="G40" s="168">
        <v>0</v>
      </c>
      <c r="H40" s="296">
        <v>0</v>
      </c>
      <c r="I40" s="296">
        <v>0</v>
      </c>
    </row>
    <row r="41" spans="3:9" ht="12.75" customHeight="1">
      <c r="C41" s="49"/>
      <c r="D41" s="48" t="str">
        <f>$D$13</f>
        <v>year 2017</v>
      </c>
      <c r="E41" s="172">
        <f t="shared" si="0"/>
        <v>0</v>
      </c>
      <c r="F41" s="172">
        <v>0</v>
      </c>
      <c r="G41" s="172">
        <v>0</v>
      </c>
      <c r="H41" s="296">
        <v>0</v>
      </c>
      <c r="I41" s="296">
        <v>0</v>
      </c>
    </row>
    <row r="42" spans="2:9" ht="12.75" customHeight="1">
      <c r="B42" s="65" t="s">
        <v>332</v>
      </c>
      <c r="C42" s="64" t="s">
        <v>333</v>
      </c>
      <c r="D42" s="39" t="str">
        <f>$D$12</f>
        <v>year 2018</v>
      </c>
      <c r="E42" s="168">
        <f t="shared" si="0"/>
        <v>0</v>
      </c>
      <c r="F42" s="168">
        <v>0</v>
      </c>
      <c r="G42" s="168">
        <v>0</v>
      </c>
      <c r="H42" s="296">
        <v>0</v>
      </c>
      <c r="I42" s="296">
        <v>0</v>
      </c>
    </row>
    <row r="43" spans="3:9" ht="12.75" customHeight="1">
      <c r="C43" s="49"/>
      <c r="D43" s="48" t="str">
        <f>$D$13</f>
        <v>year 2017</v>
      </c>
      <c r="E43" s="172">
        <f t="shared" si="0"/>
        <v>0</v>
      </c>
      <c r="F43" s="172">
        <v>0</v>
      </c>
      <c r="G43" s="172">
        <v>0</v>
      </c>
      <c r="H43" s="296">
        <v>0</v>
      </c>
      <c r="I43" s="296">
        <v>0</v>
      </c>
    </row>
    <row r="44" spans="2:9" ht="12.75" customHeight="1">
      <c r="B44" s="65" t="s">
        <v>334</v>
      </c>
      <c r="C44" s="64" t="s">
        <v>335</v>
      </c>
      <c r="D44" s="39" t="str">
        <f>$D$12</f>
        <v>year 2018</v>
      </c>
      <c r="E44" s="168">
        <f t="shared" si="0"/>
        <v>0</v>
      </c>
      <c r="F44" s="168">
        <v>0</v>
      </c>
      <c r="G44" s="168">
        <v>0</v>
      </c>
      <c r="H44" s="296">
        <v>0</v>
      </c>
      <c r="I44" s="296">
        <v>0</v>
      </c>
    </row>
    <row r="45" spans="3:9" ht="12.75" customHeight="1">
      <c r="C45" s="49"/>
      <c r="D45" s="48" t="str">
        <f>$D$13</f>
        <v>year 2017</v>
      </c>
      <c r="E45" s="172">
        <f t="shared" si="0"/>
        <v>0</v>
      </c>
      <c r="F45" s="172">
        <v>0</v>
      </c>
      <c r="G45" s="172">
        <v>0</v>
      </c>
      <c r="H45" s="296">
        <v>0</v>
      </c>
      <c r="I45" s="296">
        <v>0</v>
      </c>
    </row>
    <row r="46" spans="2:9" ht="12.75" customHeight="1">
      <c r="B46" s="65" t="s">
        <v>336</v>
      </c>
      <c r="C46" s="64" t="s">
        <v>337</v>
      </c>
      <c r="D46" s="39" t="str">
        <f>$D$12</f>
        <v>year 2018</v>
      </c>
      <c r="E46" s="168">
        <f t="shared" si="0"/>
        <v>0</v>
      </c>
      <c r="F46" s="168">
        <v>0</v>
      </c>
      <c r="G46" s="168">
        <v>0</v>
      </c>
      <c r="H46" s="296">
        <v>0</v>
      </c>
      <c r="I46" s="296">
        <v>0</v>
      </c>
    </row>
    <row r="47" spans="3:9" ht="12.75" customHeight="1">
      <c r="C47" s="49"/>
      <c r="D47" s="48" t="str">
        <f>$D$13</f>
        <v>year 2017</v>
      </c>
      <c r="E47" s="172">
        <f t="shared" si="0"/>
        <v>0</v>
      </c>
      <c r="F47" s="172">
        <v>0</v>
      </c>
      <c r="G47" s="172">
        <v>0</v>
      </c>
      <c r="H47" s="296">
        <v>0</v>
      </c>
      <c r="I47" s="296">
        <v>0</v>
      </c>
    </row>
    <row r="48" spans="2:9" ht="12.75" customHeight="1">
      <c r="B48" s="65" t="s">
        <v>338</v>
      </c>
      <c r="C48" s="64" t="s">
        <v>339</v>
      </c>
      <c r="D48" s="39" t="str">
        <f>$D$12</f>
        <v>year 2018</v>
      </c>
      <c r="E48" s="168">
        <f t="shared" si="0"/>
        <v>0</v>
      </c>
      <c r="F48" s="168">
        <v>0</v>
      </c>
      <c r="G48" s="168">
        <v>0</v>
      </c>
      <c r="H48" s="296">
        <v>0</v>
      </c>
      <c r="I48" s="296">
        <v>0</v>
      </c>
    </row>
    <row r="49" spans="3:9" ht="12.75" customHeight="1">
      <c r="C49" s="49"/>
      <c r="D49" s="48" t="str">
        <f>$D$13</f>
        <v>year 2017</v>
      </c>
      <c r="E49" s="172">
        <f t="shared" si="0"/>
        <v>0</v>
      </c>
      <c r="F49" s="172">
        <v>0</v>
      </c>
      <c r="G49" s="172">
        <v>0</v>
      </c>
      <c r="H49" s="296">
        <v>0</v>
      </c>
      <c r="I49" s="296">
        <v>0</v>
      </c>
    </row>
    <row r="50" spans="2:9" ht="12.75" customHeight="1">
      <c r="B50" s="65" t="s">
        <v>340</v>
      </c>
      <c r="C50" s="64" t="s">
        <v>341</v>
      </c>
      <c r="D50" s="39" t="str">
        <f>$D$12</f>
        <v>year 2018</v>
      </c>
      <c r="E50" s="168">
        <f t="shared" si="0"/>
        <v>0</v>
      </c>
      <c r="F50" s="168">
        <v>0</v>
      </c>
      <c r="G50" s="168">
        <v>0</v>
      </c>
      <c r="H50" s="296">
        <v>0</v>
      </c>
      <c r="I50" s="296">
        <v>0</v>
      </c>
    </row>
    <row r="51" spans="3:9" ht="12.75" customHeight="1">
      <c r="C51" s="49"/>
      <c r="D51" s="48" t="str">
        <f>$D$13</f>
        <v>year 2017</v>
      </c>
      <c r="E51" s="172">
        <f t="shared" si="0"/>
        <v>0</v>
      </c>
      <c r="F51" s="172">
        <v>0</v>
      </c>
      <c r="G51" s="172">
        <v>0</v>
      </c>
      <c r="H51" s="296">
        <v>0</v>
      </c>
      <c r="I51" s="296">
        <v>0</v>
      </c>
    </row>
    <row r="52" spans="2:9" ht="12.75" customHeight="1">
      <c r="B52" s="65" t="s">
        <v>21</v>
      </c>
      <c r="C52" s="64" t="s">
        <v>155</v>
      </c>
      <c r="D52" s="39" t="str">
        <f>$D$12</f>
        <v>year 2018</v>
      </c>
      <c r="E52" s="168">
        <f t="shared" si="0"/>
        <v>0</v>
      </c>
      <c r="F52" s="168">
        <v>0</v>
      </c>
      <c r="G52" s="168">
        <v>0</v>
      </c>
      <c r="H52" s="296">
        <v>0</v>
      </c>
      <c r="I52" s="296">
        <v>0</v>
      </c>
    </row>
    <row r="53" spans="3:9" ht="12.75" customHeight="1">
      <c r="C53" s="49"/>
      <c r="D53" s="48" t="str">
        <f>$D$13</f>
        <v>year 2017</v>
      </c>
      <c r="E53" s="172">
        <f t="shared" si="0"/>
        <v>0</v>
      </c>
      <c r="F53" s="172">
        <v>0</v>
      </c>
      <c r="G53" s="172">
        <v>0</v>
      </c>
      <c r="H53" s="296">
        <v>0</v>
      </c>
      <c r="I53" s="296">
        <v>0</v>
      </c>
    </row>
    <row r="54" spans="2:9" ht="12.75" customHeight="1">
      <c r="B54" s="65" t="s">
        <v>342</v>
      </c>
      <c r="C54" s="64" t="s">
        <v>343</v>
      </c>
      <c r="D54" s="39" t="str">
        <f>$D$12</f>
        <v>year 2018</v>
      </c>
      <c r="E54" s="168">
        <f t="shared" si="0"/>
        <v>0</v>
      </c>
      <c r="F54" s="168">
        <v>0</v>
      </c>
      <c r="G54" s="168">
        <v>0</v>
      </c>
      <c r="H54" s="296">
        <v>0</v>
      </c>
      <c r="I54" s="296">
        <v>0</v>
      </c>
    </row>
    <row r="55" spans="3:9" ht="12.75" customHeight="1">
      <c r="C55" s="49"/>
      <c r="D55" s="48" t="str">
        <f>$D$13</f>
        <v>year 2017</v>
      </c>
      <c r="E55" s="172">
        <f t="shared" si="0"/>
        <v>0</v>
      </c>
      <c r="F55" s="172">
        <v>0</v>
      </c>
      <c r="G55" s="172">
        <v>0</v>
      </c>
      <c r="H55" s="296">
        <v>0</v>
      </c>
      <c r="I55" s="296">
        <v>0</v>
      </c>
    </row>
    <row r="56" spans="2:9" ht="12.75" customHeight="1">
      <c r="B56" s="65" t="s">
        <v>344</v>
      </c>
      <c r="C56" s="64" t="s">
        <v>345</v>
      </c>
      <c r="D56" s="39" t="str">
        <f>$D$12</f>
        <v>year 2018</v>
      </c>
      <c r="E56" s="168">
        <f t="shared" si="0"/>
        <v>0</v>
      </c>
      <c r="F56" s="168">
        <v>0</v>
      </c>
      <c r="G56" s="168">
        <v>0</v>
      </c>
      <c r="H56" s="296">
        <v>0</v>
      </c>
      <c r="I56" s="296">
        <v>0</v>
      </c>
    </row>
    <row r="57" spans="3:9" ht="12.75" customHeight="1">
      <c r="C57" s="49"/>
      <c r="D57" s="48" t="str">
        <f>$D$13</f>
        <v>year 2017</v>
      </c>
      <c r="E57" s="172">
        <f t="shared" si="0"/>
        <v>0</v>
      </c>
      <c r="F57" s="172">
        <v>0</v>
      </c>
      <c r="G57" s="172">
        <v>0</v>
      </c>
      <c r="H57" s="296">
        <v>0</v>
      </c>
      <c r="I57" s="296">
        <v>0</v>
      </c>
    </row>
    <row r="58" spans="2:9" ht="12.75" customHeight="1">
      <c r="B58" s="65" t="s">
        <v>346</v>
      </c>
      <c r="C58" s="64" t="s">
        <v>347</v>
      </c>
      <c r="D58" s="39" t="str">
        <f>$D$12</f>
        <v>year 2018</v>
      </c>
      <c r="E58" s="168">
        <f t="shared" si="0"/>
        <v>0</v>
      </c>
      <c r="F58" s="168">
        <v>0</v>
      </c>
      <c r="G58" s="168">
        <v>0</v>
      </c>
      <c r="H58" s="296">
        <v>0</v>
      </c>
      <c r="I58" s="296">
        <v>0</v>
      </c>
    </row>
    <row r="59" spans="3:9" ht="12.75" customHeight="1">
      <c r="C59" s="49"/>
      <c r="D59" s="48" t="str">
        <f>$D$13</f>
        <v>year 2017</v>
      </c>
      <c r="E59" s="172">
        <f t="shared" si="0"/>
        <v>0</v>
      </c>
      <c r="F59" s="172">
        <v>0</v>
      </c>
      <c r="G59" s="172">
        <v>0</v>
      </c>
      <c r="H59" s="296">
        <v>0</v>
      </c>
      <c r="I59" s="296">
        <v>0</v>
      </c>
    </row>
    <row r="60" spans="2:9" ht="12.75" customHeight="1">
      <c r="B60" s="65" t="s">
        <v>348</v>
      </c>
      <c r="C60" s="64" t="s">
        <v>349</v>
      </c>
      <c r="D60" s="39" t="str">
        <f>$D$12</f>
        <v>year 2018</v>
      </c>
      <c r="E60" s="168">
        <f t="shared" si="0"/>
        <v>0</v>
      </c>
      <c r="F60" s="168">
        <v>0</v>
      </c>
      <c r="G60" s="168">
        <v>0</v>
      </c>
      <c r="H60" s="296">
        <v>0</v>
      </c>
      <c r="I60" s="296">
        <v>0</v>
      </c>
    </row>
    <row r="61" spans="3:9" ht="12.75" customHeight="1">
      <c r="C61" s="49"/>
      <c r="D61" s="48" t="str">
        <f>$D$13</f>
        <v>year 2017</v>
      </c>
      <c r="E61" s="172">
        <f t="shared" si="0"/>
        <v>0</v>
      </c>
      <c r="F61" s="172">
        <v>0</v>
      </c>
      <c r="G61" s="172">
        <v>0</v>
      </c>
      <c r="H61" s="296">
        <v>0</v>
      </c>
      <c r="I61" s="296">
        <v>0</v>
      </c>
    </row>
    <row r="62" spans="2:9" ht="12.75" customHeight="1">
      <c r="B62" s="65" t="s">
        <v>350</v>
      </c>
      <c r="C62" s="64" t="s">
        <v>351</v>
      </c>
      <c r="D62" s="39" t="str">
        <f>$D$12</f>
        <v>year 2018</v>
      </c>
      <c r="E62" s="168">
        <f t="shared" si="0"/>
        <v>0</v>
      </c>
      <c r="F62" s="168">
        <v>0</v>
      </c>
      <c r="G62" s="168">
        <v>0</v>
      </c>
      <c r="H62" s="296">
        <v>0</v>
      </c>
      <c r="I62" s="296">
        <v>0</v>
      </c>
    </row>
    <row r="63" spans="3:9" ht="12.75" customHeight="1">
      <c r="C63" s="49"/>
      <c r="D63" s="48" t="str">
        <f>$D$13</f>
        <v>year 2017</v>
      </c>
      <c r="E63" s="172">
        <f t="shared" si="0"/>
        <v>0</v>
      </c>
      <c r="F63" s="172">
        <v>0</v>
      </c>
      <c r="G63" s="172">
        <v>0</v>
      </c>
      <c r="H63" s="296">
        <v>0</v>
      </c>
      <c r="I63" s="296">
        <v>0</v>
      </c>
    </row>
    <row r="64" spans="2:9" ht="12.75" customHeight="1">
      <c r="B64" s="65" t="s">
        <v>352</v>
      </c>
      <c r="C64" s="64" t="s">
        <v>353</v>
      </c>
      <c r="D64" s="39" t="str">
        <f>$D$12</f>
        <v>year 2018</v>
      </c>
      <c r="E64" s="168">
        <f t="shared" si="0"/>
        <v>0</v>
      </c>
      <c r="F64" s="168">
        <v>0</v>
      </c>
      <c r="G64" s="168">
        <v>0</v>
      </c>
      <c r="H64" s="296">
        <v>0</v>
      </c>
      <c r="I64" s="296">
        <v>0</v>
      </c>
    </row>
    <row r="65" spans="3:9" ht="12.75" customHeight="1">
      <c r="C65" s="49"/>
      <c r="D65" s="48" t="str">
        <f>$D$13</f>
        <v>year 2017</v>
      </c>
      <c r="E65" s="172">
        <f t="shared" si="0"/>
        <v>0</v>
      </c>
      <c r="F65" s="172">
        <v>0</v>
      </c>
      <c r="G65" s="172">
        <v>0</v>
      </c>
      <c r="H65" s="296">
        <v>0</v>
      </c>
      <c r="I65" s="296">
        <v>0</v>
      </c>
    </row>
    <row r="66" spans="2:9" ht="12.75" customHeight="1">
      <c r="B66" s="65" t="s">
        <v>354</v>
      </c>
      <c r="C66" s="64" t="s">
        <v>355</v>
      </c>
      <c r="D66" s="39" t="str">
        <f>$D$12</f>
        <v>year 2018</v>
      </c>
      <c r="E66" s="168">
        <f t="shared" si="0"/>
        <v>0</v>
      </c>
      <c r="F66" s="168">
        <v>0</v>
      </c>
      <c r="G66" s="168">
        <v>0</v>
      </c>
      <c r="H66" s="296">
        <v>0</v>
      </c>
      <c r="I66" s="296">
        <v>0</v>
      </c>
    </row>
    <row r="67" spans="3:9" ht="12.75" customHeight="1">
      <c r="C67" s="49"/>
      <c r="D67" s="48" t="str">
        <f>$D$13</f>
        <v>year 2017</v>
      </c>
      <c r="E67" s="172">
        <f t="shared" si="0"/>
        <v>0</v>
      </c>
      <c r="F67" s="172">
        <v>0</v>
      </c>
      <c r="G67" s="172">
        <v>0</v>
      </c>
      <c r="H67" s="296">
        <v>0</v>
      </c>
      <c r="I67" s="296">
        <v>0</v>
      </c>
    </row>
    <row r="68" spans="2:9" ht="12.75" customHeight="1">
      <c r="B68" s="65" t="s">
        <v>356</v>
      </c>
      <c r="C68" s="64" t="s">
        <v>357</v>
      </c>
      <c r="D68" s="39" t="str">
        <f>$D$12</f>
        <v>year 2018</v>
      </c>
      <c r="E68" s="168">
        <f t="shared" si="0"/>
        <v>0</v>
      </c>
      <c r="F68" s="168">
        <v>0</v>
      </c>
      <c r="G68" s="168">
        <v>0</v>
      </c>
      <c r="H68" s="296">
        <v>0</v>
      </c>
      <c r="I68" s="296">
        <v>0</v>
      </c>
    </row>
    <row r="69" spans="3:9" ht="12.75" customHeight="1">
      <c r="C69" s="49"/>
      <c r="D69" s="48" t="str">
        <f>$D$13</f>
        <v>year 2017</v>
      </c>
      <c r="E69" s="172">
        <f t="shared" si="0"/>
        <v>0</v>
      </c>
      <c r="F69" s="172">
        <v>0</v>
      </c>
      <c r="G69" s="172">
        <v>0</v>
      </c>
      <c r="H69" s="296">
        <v>0</v>
      </c>
      <c r="I69" s="296">
        <v>0</v>
      </c>
    </row>
    <row r="70" spans="2:9" ht="12.75" customHeight="1">
      <c r="B70" s="65" t="s">
        <v>358</v>
      </c>
      <c r="C70" s="64" t="s">
        <v>359</v>
      </c>
      <c r="D70" s="39" t="str">
        <f>$D$12</f>
        <v>year 2018</v>
      </c>
      <c r="E70" s="168">
        <f t="shared" si="0"/>
        <v>0</v>
      </c>
      <c r="F70" s="168">
        <v>0</v>
      </c>
      <c r="G70" s="168">
        <v>0</v>
      </c>
      <c r="H70" s="296">
        <v>0</v>
      </c>
      <c r="I70" s="296">
        <v>0</v>
      </c>
    </row>
    <row r="71" spans="3:9" ht="12.75" customHeight="1">
      <c r="C71" s="49"/>
      <c r="D71" s="48" t="str">
        <f>$D$13</f>
        <v>year 2017</v>
      </c>
      <c r="E71" s="172">
        <f t="shared" si="0"/>
        <v>0</v>
      </c>
      <c r="F71" s="172">
        <v>0</v>
      </c>
      <c r="G71" s="172">
        <v>0</v>
      </c>
      <c r="H71" s="296">
        <v>0</v>
      </c>
      <c r="I71" s="296">
        <v>0</v>
      </c>
    </row>
    <row r="72" spans="2:9" ht="12.75" customHeight="1">
      <c r="B72" s="65" t="s">
        <v>27</v>
      </c>
      <c r="C72" s="64" t="s">
        <v>156</v>
      </c>
      <c r="D72" s="39" t="str">
        <f>$D$12</f>
        <v>year 2018</v>
      </c>
      <c r="E72" s="168">
        <f t="shared" si="0"/>
        <v>0</v>
      </c>
      <c r="F72" s="168">
        <v>0</v>
      </c>
      <c r="G72" s="168">
        <v>0</v>
      </c>
      <c r="H72" s="296">
        <v>0</v>
      </c>
      <c r="I72" s="296">
        <v>0</v>
      </c>
    </row>
    <row r="73" spans="3:9" ht="12.75" customHeight="1">
      <c r="C73" s="49"/>
      <c r="D73" s="48" t="str">
        <f>$D$13</f>
        <v>year 2017</v>
      </c>
      <c r="E73" s="172">
        <f t="shared" si="0"/>
        <v>0</v>
      </c>
      <c r="F73" s="172">
        <v>0</v>
      </c>
      <c r="G73" s="172">
        <v>0</v>
      </c>
      <c r="H73" s="296">
        <v>0</v>
      </c>
      <c r="I73" s="296">
        <v>0</v>
      </c>
    </row>
    <row r="74" spans="2:9" ht="12.75" customHeight="1">
      <c r="B74" s="65" t="s">
        <v>360</v>
      </c>
      <c r="C74" s="64" t="s">
        <v>361</v>
      </c>
      <c r="D74" s="39" t="str">
        <f>$D$12</f>
        <v>year 2018</v>
      </c>
      <c r="E74" s="168">
        <f t="shared" si="0"/>
        <v>0</v>
      </c>
      <c r="F74" s="168">
        <v>0</v>
      </c>
      <c r="G74" s="168">
        <v>0</v>
      </c>
      <c r="H74" s="296">
        <v>0</v>
      </c>
      <c r="I74" s="296">
        <v>0</v>
      </c>
    </row>
    <row r="75" spans="3:9" ht="12.75" customHeight="1">
      <c r="C75" s="49"/>
      <c r="D75" s="48" t="str">
        <f>$D$13</f>
        <v>year 2017</v>
      </c>
      <c r="E75" s="172">
        <f t="shared" si="0"/>
        <v>0</v>
      </c>
      <c r="F75" s="172">
        <v>0</v>
      </c>
      <c r="G75" s="172">
        <v>0</v>
      </c>
      <c r="H75" s="296">
        <v>0</v>
      </c>
      <c r="I75" s="296">
        <v>0</v>
      </c>
    </row>
    <row r="76" spans="2:9" ht="12.75" customHeight="1">
      <c r="B76" s="65" t="s">
        <v>362</v>
      </c>
      <c r="C76" s="64" t="s">
        <v>363</v>
      </c>
      <c r="D76" s="39" t="str">
        <f>$D$12</f>
        <v>year 2018</v>
      </c>
      <c r="E76" s="168">
        <f t="shared" si="0"/>
        <v>0</v>
      </c>
      <c r="F76" s="168">
        <v>0</v>
      </c>
      <c r="G76" s="168">
        <v>0</v>
      </c>
      <c r="H76" s="296">
        <v>0</v>
      </c>
      <c r="I76" s="296">
        <v>0</v>
      </c>
    </row>
    <row r="77" spans="3:9" ht="12.75" customHeight="1">
      <c r="C77" s="49"/>
      <c r="D77" s="48" t="str">
        <f>$D$13</f>
        <v>year 2017</v>
      </c>
      <c r="E77" s="172">
        <f t="shared" si="0"/>
        <v>0</v>
      </c>
      <c r="F77" s="172">
        <v>0</v>
      </c>
      <c r="G77" s="172">
        <v>0</v>
      </c>
      <c r="H77" s="296">
        <v>0</v>
      </c>
      <c r="I77" s="296">
        <v>0</v>
      </c>
    </row>
    <row r="78" spans="2:9" ht="12.75" customHeight="1">
      <c r="B78" s="65" t="s">
        <v>364</v>
      </c>
      <c r="C78" s="64" t="s">
        <v>365</v>
      </c>
      <c r="D78" s="39" t="str">
        <f>$D$12</f>
        <v>year 2018</v>
      </c>
      <c r="E78" s="168">
        <f t="shared" si="0"/>
        <v>0</v>
      </c>
      <c r="F78" s="168">
        <v>0</v>
      </c>
      <c r="G78" s="168">
        <v>0</v>
      </c>
      <c r="H78" s="296">
        <v>0</v>
      </c>
      <c r="I78" s="296">
        <v>0</v>
      </c>
    </row>
    <row r="79" spans="3:9" ht="12.75" customHeight="1">
      <c r="C79" s="49"/>
      <c r="D79" s="48" t="str">
        <f>$D$13</f>
        <v>year 2017</v>
      </c>
      <c r="E79" s="172">
        <f t="shared" si="0"/>
        <v>0</v>
      </c>
      <c r="F79" s="172">
        <v>0</v>
      </c>
      <c r="G79" s="172">
        <v>0</v>
      </c>
      <c r="H79" s="296">
        <v>0</v>
      </c>
      <c r="I79" s="296">
        <v>0</v>
      </c>
    </row>
    <row r="80" spans="2:9" ht="12.75" customHeight="1">
      <c r="B80" s="65" t="s">
        <v>366</v>
      </c>
      <c r="C80" s="64" t="s">
        <v>367</v>
      </c>
      <c r="D80" s="39" t="str">
        <f>$D$12</f>
        <v>year 2018</v>
      </c>
      <c r="E80" s="168">
        <f aca="true" t="shared" si="1" ref="E80:E143">SUM(F80:G80)</f>
        <v>0</v>
      </c>
      <c r="F80" s="168">
        <v>0</v>
      </c>
      <c r="G80" s="168">
        <v>0</v>
      </c>
      <c r="H80" s="296">
        <v>0</v>
      </c>
      <c r="I80" s="296">
        <v>0</v>
      </c>
    </row>
    <row r="81" spans="3:9" ht="12.75" customHeight="1">
      <c r="C81" s="49"/>
      <c r="D81" s="48" t="str">
        <f>$D$13</f>
        <v>year 2017</v>
      </c>
      <c r="E81" s="172">
        <f t="shared" si="1"/>
        <v>0</v>
      </c>
      <c r="F81" s="172">
        <v>0</v>
      </c>
      <c r="G81" s="172">
        <v>0</v>
      </c>
      <c r="H81" s="296">
        <v>0</v>
      </c>
      <c r="I81" s="296">
        <v>0</v>
      </c>
    </row>
    <row r="82" spans="2:9" ht="12.75" customHeight="1">
      <c r="B82" s="65" t="s">
        <v>15</v>
      </c>
      <c r="C82" s="64" t="s">
        <v>178</v>
      </c>
      <c r="D82" s="39" t="str">
        <f>$D$12</f>
        <v>year 2018</v>
      </c>
      <c r="E82" s="168">
        <f t="shared" si="1"/>
        <v>0</v>
      </c>
      <c r="F82" s="168">
        <v>0</v>
      </c>
      <c r="G82" s="168">
        <v>0</v>
      </c>
      <c r="H82" s="296">
        <v>0</v>
      </c>
      <c r="I82" s="296">
        <v>0</v>
      </c>
    </row>
    <row r="83" spans="3:9" ht="12.75" customHeight="1">
      <c r="C83" s="49"/>
      <c r="D83" s="48" t="str">
        <f>$D$13</f>
        <v>year 2017</v>
      </c>
      <c r="E83" s="172">
        <f t="shared" si="1"/>
        <v>0</v>
      </c>
      <c r="F83" s="172">
        <v>0</v>
      </c>
      <c r="G83" s="172">
        <v>0</v>
      </c>
      <c r="H83" s="296">
        <v>0</v>
      </c>
      <c r="I83" s="296">
        <v>0</v>
      </c>
    </row>
    <row r="84" spans="2:9" ht="12.75" customHeight="1">
      <c r="B84" s="65" t="s">
        <v>368</v>
      </c>
      <c r="C84" s="64" t="s">
        <v>369</v>
      </c>
      <c r="D84" s="39" t="str">
        <f>$D$12</f>
        <v>year 2018</v>
      </c>
      <c r="E84" s="168">
        <f t="shared" si="1"/>
        <v>0</v>
      </c>
      <c r="F84" s="168">
        <v>0</v>
      </c>
      <c r="G84" s="168">
        <v>0</v>
      </c>
      <c r="H84" s="296">
        <v>0</v>
      </c>
      <c r="I84" s="296">
        <v>0</v>
      </c>
    </row>
    <row r="85" spans="3:9" ht="12.75" customHeight="1">
      <c r="C85" s="49"/>
      <c r="D85" s="48" t="str">
        <f>$D$13</f>
        <v>year 2017</v>
      </c>
      <c r="E85" s="172">
        <f t="shared" si="1"/>
        <v>0</v>
      </c>
      <c r="F85" s="172">
        <v>0</v>
      </c>
      <c r="G85" s="172">
        <v>0</v>
      </c>
      <c r="H85" s="296">
        <v>0</v>
      </c>
      <c r="I85" s="296">
        <v>0</v>
      </c>
    </row>
    <row r="86" spans="2:9" ht="12.75" customHeight="1">
      <c r="B86" s="65" t="s">
        <v>370</v>
      </c>
      <c r="C86" s="64" t="s">
        <v>371</v>
      </c>
      <c r="D86" s="39" t="str">
        <f>$D$12</f>
        <v>year 2018</v>
      </c>
      <c r="E86" s="168">
        <f t="shared" si="1"/>
        <v>0</v>
      </c>
      <c r="F86" s="168">
        <v>0</v>
      </c>
      <c r="G86" s="168">
        <v>0</v>
      </c>
      <c r="H86" s="296">
        <v>0</v>
      </c>
      <c r="I86" s="296">
        <v>0</v>
      </c>
    </row>
    <row r="87" spans="3:9" ht="12.75" customHeight="1">
      <c r="C87" s="49"/>
      <c r="D87" s="48" t="str">
        <f>$D$13</f>
        <v>year 2017</v>
      </c>
      <c r="E87" s="172">
        <f t="shared" si="1"/>
        <v>0</v>
      </c>
      <c r="F87" s="172">
        <v>0</v>
      </c>
      <c r="G87" s="172">
        <v>0</v>
      </c>
      <c r="H87" s="296">
        <v>0</v>
      </c>
      <c r="I87" s="296">
        <v>0</v>
      </c>
    </row>
    <row r="88" spans="2:9" ht="12.75" customHeight="1">
      <c r="B88" s="65" t="s">
        <v>372</v>
      </c>
      <c r="C88" s="64" t="s">
        <v>373</v>
      </c>
      <c r="D88" s="39" t="str">
        <f>$D$12</f>
        <v>year 2018</v>
      </c>
      <c r="E88" s="168">
        <f t="shared" si="1"/>
        <v>0</v>
      </c>
      <c r="F88" s="168">
        <v>0</v>
      </c>
      <c r="G88" s="168">
        <v>0</v>
      </c>
      <c r="H88" s="296">
        <v>0</v>
      </c>
      <c r="I88" s="296">
        <v>0</v>
      </c>
    </row>
    <row r="89" spans="3:9" ht="12.75" customHeight="1">
      <c r="C89" s="49"/>
      <c r="D89" s="48" t="str">
        <f>$D$13</f>
        <v>year 2017</v>
      </c>
      <c r="E89" s="172">
        <f t="shared" si="1"/>
        <v>0</v>
      </c>
      <c r="F89" s="172">
        <v>0</v>
      </c>
      <c r="G89" s="172">
        <v>0</v>
      </c>
      <c r="H89" s="296">
        <v>0</v>
      </c>
      <c r="I89" s="296">
        <v>0</v>
      </c>
    </row>
    <row r="90" spans="2:9" ht="12.75" customHeight="1">
      <c r="B90" s="65" t="s">
        <v>374</v>
      </c>
      <c r="C90" s="64" t="s">
        <v>375</v>
      </c>
      <c r="D90" s="39" t="str">
        <f>$D$12</f>
        <v>year 2018</v>
      </c>
      <c r="E90" s="168">
        <f t="shared" si="1"/>
        <v>0</v>
      </c>
      <c r="F90" s="168">
        <v>0</v>
      </c>
      <c r="G90" s="168">
        <v>0</v>
      </c>
      <c r="H90" s="296">
        <v>0</v>
      </c>
      <c r="I90" s="296">
        <v>0</v>
      </c>
    </row>
    <row r="91" spans="3:9" ht="12.75" customHeight="1">
      <c r="C91" s="49"/>
      <c r="D91" s="48" t="str">
        <f>$D$13</f>
        <v>year 2017</v>
      </c>
      <c r="E91" s="172">
        <f t="shared" si="1"/>
        <v>0</v>
      </c>
      <c r="F91" s="172">
        <v>0</v>
      </c>
      <c r="G91" s="172">
        <v>0</v>
      </c>
      <c r="H91" s="296">
        <v>0</v>
      </c>
      <c r="I91" s="296">
        <v>0</v>
      </c>
    </row>
    <row r="92" spans="2:9" ht="12.75" customHeight="1">
      <c r="B92" s="65" t="s">
        <v>376</v>
      </c>
      <c r="C92" s="64" t="s">
        <v>377</v>
      </c>
      <c r="D92" s="39" t="str">
        <f>$D$12</f>
        <v>year 2018</v>
      </c>
      <c r="E92" s="168">
        <f t="shared" si="1"/>
        <v>0</v>
      </c>
      <c r="F92" s="168">
        <v>0</v>
      </c>
      <c r="G92" s="168">
        <v>0</v>
      </c>
      <c r="H92" s="296">
        <v>0</v>
      </c>
      <c r="I92" s="296">
        <v>0</v>
      </c>
    </row>
    <row r="93" spans="3:9" ht="12.75" customHeight="1">
      <c r="C93" s="49"/>
      <c r="D93" s="48" t="str">
        <f>$D$13</f>
        <v>year 2017</v>
      </c>
      <c r="E93" s="172">
        <f t="shared" si="1"/>
        <v>0</v>
      </c>
      <c r="F93" s="172">
        <v>0</v>
      </c>
      <c r="G93" s="172">
        <v>0</v>
      </c>
      <c r="H93" s="296">
        <v>0</v>
      </c>
      <c r="I93" s="296">
        <v>0</v>
      </c>
    </row>
    <row r="94" spans="2:9" ht="12.75" customHeight="1">
      <c r="B94" s="65" t="s">
        <v>378</v>
      </c>
      <c r="C94" s="64" t="s">
        <v>379</v>
      </c>
      <c r="D94" s="39" t="str">
        <f>$D$12</f>
        <v>year 2018</v>
      </c>
      <c r="E94" s="168">
        <f t="shared" si="1"/>
        <v>0</v>
      </c>
      <c r="F94" s="168">
        <v>0</v>
      </c>
      <c r="G94" s="168">
        <v>0</v>
      </c>
      <c r="H94" s="296">
        <v>0</v>
      </c>
      <c r="I94" s="296">
        <v>0</v>
      </c>
    </row>
    <row r="95" spans="3:9" ht="12.75" customHeight="1">
      <c r="C95" s="49"/>
      <c r="D95" s="48" t="str">
        <f>$D$13</f>
        <v>year 2017</v>
      </c>
      <c r="E95" s="172">
        <f t="shared" si="1"/>
        <v>0</v>
      </c>
      <c r="F95" s="172">
        <v>0</v>
      </c>
      <c r="G95" s="172">
        <v>0</v>
      </c>
      <c r="H95" s="296">
        <v>0</v>
      </c>
      <c r="I95" s="296">
        <v>0</v>
      </c>
    </row>
    <row r="96" spans="2:9" ht="12.75" customHeight="1">
      <c r="B96" s="65" t="s">
        <v>380</v>
      </c>
      <c r="C96" s="64" t="s">
        <v>381</v>
      </c>
      <c r="D96" s="39" t="str">
        <f>$D$12</f>
        <v>year 2018</v>
      </c>
      <c r="E96" s="168">
        <f t="shared" si="1"/>
        <v>0</v>
      </c>
      <c r="F96" s="168">
        <v>0</v>
      </c>
      <c r="G96" s="168">
        <v>0</v>
      </c>
      <c r="H96" s="296">
        <v>0</v>
      </c>
      <c r="I96" s="296">
        <v>0</v>
      </c>
    </row>
    <row r="97" spans="3:9" ht="12.75" customHeight="1">
      <c r="C97" s="49"/>
      <c r="D97" s="48" t="str">
        <f>$D$13</f>
        <v>year 2017</v>
      </c>
      <c r="E97" s="172">
        <f t="shared" si="1"/>
        <v>0</v>
      </c>
      <c r="F97" s="172">
        <v>0</v>
      </c>
      <c r="G97" s="172">
        <v>0</v>
      </c>
      <c r="H97" s="296">
        <v>0</v>
      </c>
      <c r="I97" s="296">
        <v>0</v>
      </c>
    </row>
    <row r="98" spans="2:9" ht="12.75" customHeight="1">
      <c r="B98" s="65" t="s">
        <v>382</v>
      </c>
      <c r="C98" s="64" t="s">
        <v>383</v>
      </c>
      <c r="D98" s="39" t="str">
        <f>$D$12</f>
        <v>year 2018</v>
      </c>
      <c r="E98" s="168">
        <f t="shared" si="1"/>
        <v>0</v>
      </c>
      <c r="F98" s="168">
        <v>0</v>
      </c>
      <c r="G98" s="168">
        <v>0</v>
      </c>
      <c r="H98" s="296">
        <v>0</v>
      </c>
      <c r="I98" s="296">
        <v>0</v>
      </c>
    </row>
    <row r="99" spans="3:9" ht="12.75" customHeight="1">
      <c r="C99" s="49"/>
      <c r="D99" s="48" t="str">
        <f>$D$13</f>
        <v>year 2017</v>
      </c>
      <c r="E99" s="172">
        <f t="shared" si="1"/>
        <v>0</v>
      </c>
      <c r="F99" s="172">
        <v>0</v>
      </c>
      <c r="G99" s="172">
        <v>0</v>
      </c>
      <c r="H99" s="296">
        <v>0</v>
      </c>
      <c r="I99" s="296">
        <v>0</v>
      </c>
    </row>
    <row r="100" spans="2:9" ht="12.75" customHeight="1">
      <c r="B100" s="65" t="s">
        <v>384</v>
      </c>
      <c r="C100" s="64" t="s">
        <v>385</v>
      </c>
      <c r="D100" s="39" t="str">
        <f>$D$12</f>
        <v>year 2018</v>
      </c>
      <c r="E100" s="168">
        <f t="shared" si="1"/>
        <v>0</v>
      </c>
      <c r="F100" s="168">
        <v>0</v>
      </c>
      <c r="G100" s="168">
        <v>0</v>
      </c>
      <c r="H100" s="296">
        <v>0</v>
      </c>
      <c r="I100" s="296">
        <v>0</v>
      </c>
    </row>
    <row r="101" spans="3:9" ht="12.75" customHeight="1">
      <c r="C101" s="49"/>
      <c r="D101" s="48" t="str">
        <f>$D$13</f>
        <v>year 2017</v>
      </c>
      <c r="E101" s="172">
        <f t="shared" si="1"/>
        <v>0</v>
      </c>
      <c r="F101" s="172">
        <v>0</v>
      </c>
      <c r="G101" s="172">
        <v>0</v>
      </c>
      <c r="H101" s="296">
        <v>0</v>
      </c>
      <c r="I101" s="296">
        <v>0</v>
      </c>
    </row>
    <row r="102" spans="2:9" ht="12.75" customHeight="1">
      <c r="B102" s="65" t="s">
        <v>386</v>
      </c>
      <c r="C102" s="64" t="s">
        <v>387</v>
      </c>
      <c r="D102" s="39" t="str">
        <f>$D$12</f>
        <v>year 2018</v>
      </c>
      <c r="E102" s="168">
        <f t="shared" si="1"/>
        <v>0</v>
      </c>
      <c r="F102" s="168">
        <v>0</v>
      </c>
      <c r="G102" s="168">
        <v>0</v>
      </c>
      <c r="H102" s="296">
        <v>0</v>
      </c>
      <c r="I102" s="296">
        <v>0</v>
      </c>
    </row>
    <row r="103" spans="3:9" ht="12.75" customHeight="1">
      <c r="C103" s="49"/>
      <c r="D103" s="48" t="str">
        <f>$D$13</f>
        <v>year 2017</v>
      </c>
      <c r="E103" s="172">
        <f t="shared" si="1"/>
        <v>0</v>
      </c>
      <c r="F103" s="172">
        <v>0</v>
      </c>
      <c r="G103" s="172">
        <v>0</v>
      </c>
      <c r="H103" s="296">
        <v>0</v>
      </c>
      <c r="I103" s="296">
        <v>0</v>
      </c>
    </row>
    <row r="104" spans="2:9" ht="12.75" customHeight="1">
      <c r="B104" s="65" t="s">
        <v>388</v>
      </c>
      <c r="C104" s="64" t="s">
        <v>389</v>
      </c>
      <c r="D104" s="39" t="str">
        <f>$D$12</f>
        <v>year 2018</v>
      </c>
      <c r="E104" s="168">
        <f t="shared" si="1"/>
        <v>0</v>
      </c>
      <c r="F104" s="168">
        <v>0</v>
      </c>
      <c r="G104" s="168">
        <v>0</v>
      </c>
      <c r="H104" s="296">
        <v>0</v>
      </c>
      <c r="I104" s="296">
        <v>0</v>
      </c>
    </row>
    <row r="105" spans="3:9" ht="12.75" customHeight="1">
      <c r="C105" s="49"/>
      <c r="D105" s="48" t="str">
        <f>$D$13</f>
        <v>year 2017</v>
      </c>
      <c r="E105" s="172">
        <f t="shared" si="1"/>
        <v>0</v>
      </c>
      <c r="F105" s="172">
        <v>0</v>
      </c>
      <c r="G105" s="172">
        <v>0</v>
      </c>
      <c r="H105" s="296">
        <v>0</v>
      </c>
      <c r="I105" s="296">
        <v>0</v>
      </c>
    </row>
    <row r="106" spans="2:9" ht="12.75" customHeight="1">
      <c r="B106" s="65" t="s">
        <v>390</v>
      </c>
      <c r="C106" s="64" t="s">
        <v>391</v>
      </c>
      <c r="D106" s="39" t="str">
        <f>$D$12</f>
        <v>year 2018</v>
      </c>
      <c r="E106" s="168">
        <f t="shared" si="1"/>
        <v>0</v>
      </c>
      <c r="F106" s="168">
        <v>0</v>
      </c>
      <c r="G106" s="168">
        <v>0</v>
      </c>
      <c r="H106" s="296">
        <v>0</v>
      </c>
      <c r="I106" s="296">
        <v>0</v>
      </c>
    </row>
    <row r="107" spans="3:9" ht="12.75" customHeight="1">
      <c r="C107" s="49"/>
      <c r="D107" s="48" t="str">
        <f>$D$13</f>
        <v>year 2017</v>
      </c>
      <c r="E107" s="172">
        <f t="shared" si="1"/>
        <v>0</v>
      </c>
      <c r="F107" s="172">
        <v>0</v>
      </c>
      <c r="G107" s="172">
        <v>0</v>
      </c>
      <c r="H107" s="296">
        <v>0</v>
      </c>
      <c r="I107" s="296">
        <v>0</v>
      </c>
    </row>
    <row r="108" spans="2:9" ht="12.75" customHeight="1">
      <c r="B108" s="65" t="s">
        <v>392</v>
      </c>
      <c r="C108" s="64" t="s">
        <v>393</v>
      </c>
      <c r="D108" s="39" t="str">
        <f>$D$12</f>
        <v>year 2018</v>
      </c>
      <c r="E108" s="168">
        <f t="shared" si="1"/>
        <v>0</v>
      </c>
      <c r="F108" s="168">
        <v>0</v>
      </c>
      <c r="G108" s="168">
        <v>0</v>
      </c>
      <c r="H108" s="296">
        <v>0</v>
      </c>
      <c r="I108" s="296">
        <v>0</v>
      </c>
    </row>
    <row r="109" spans="3:9" ht="12.75" customHeight="1">
      <c r="C109" s="49"/>
      <c r="D109" s="48" t="str">
        <f>$D$13</f>
        <v>year 2017</v>
      </c>
      <c r="E109" s="172">
        <f t="shared" si="1"/>
        <v>0</v>
      </c>
      <c r="F109" s="172">
        <v>0</v>
      </c>
      <c r="G109" s="172">
        <v>0</v>
      </c>
      <c r="H109" s="296">
        <v>0</v>
      </c>
      <c r="I109" s="296">
        <v>0</v>
      </c>
    </row>
    <row r="110" spans="2:9" ht="12.75" customHeight="1">
      <c r="B110" s="65" t="s">
        <v>394</v>
      </c>
      <c r="C110" s="64" t="s">
        <v>395</v>
      </c>
      <c r="D110" s="39" t="str">
        <f>$D$12</f>
        <v>year 2018</v>
      </c>
      <c r="E110" s="168">
        <f t="shared" si="1"/>
        <v>0</v>
      </c>
      <c r="F110" s="168">
        <v>0</v>
      </c>
      <c r="G110" s="168">
        <v>0</v>
      </c>
      <c r="H110" s="296">
        <v>0</v>
      </c>
      <c r="I110" s="296">
        <v>0</v>
      </c>
    </row>
    <row r="111" spans="3:9" ht="12.75" customHeight="1">
      <c r="C111" s="49"/>
      <c r="D111" s="48" t="str">
        <f>$D$13</f>
        <v>year 2017</v>
      </c>
      <c r="E111" s="172">
        <f t="shared" si="1"/>
        <v>0</v>
      </c>
      <c r="F111" s="172">
        <v>0</v>
      </c>
      <c r="G111" s="172">
        <v>0</v>
      </c>
      <c r="H111" s="296">
        <v>0</v>
      </c>
      <c r="I111" s="296">
        <v>0</v>
      </c>
    </row>
    <row r="112" spans="2:9" ht="12.75" customHeight="1">
      <c r="B112" s="65" t="s">
        <v>396</v>
      </c>
      <c r="C112" s="64" t="s">
        <v>397</v>
      </c>
      <c r="D112" s="39" t="str">
        <f>$D$12</f>
        <v>year 2018</v>
      </c>
      <c r="E112" s="168">
        <f t="shared" si="1"/>
        <v>0</v>
      </c>
      <c r="F112" s="168">
        <v>0</v>
      </c>
      <c r="G112" s="168">
        <v>0</v>
      </c>
      <c r="H112" s="296">
        <v>0</v>
      </c>
      <c r="I112" s="296">
        <v>0</v>
      </c>
    </row>
    <row r="113" spans="3:9" ht="12.75" customHeight="1">
      <c r="C113" s="49"/>
      <c r="D113" s="48" t="str">
        <f>$D$13</f>
        <v>year 2017</v>
      </c>
      <c r="E113" s="172">
        <f t="shared" si="1"/>
        <v>0</v>
      </c>
      <c r="F113" s="172">
        <v>0</v>
      </c>
      <c r="G113" s="172">
        <v>0</v>
      </c>
      <c r="H113" s="296">
        <v>0</v>
      </c>
      <c r="I113" s="296">
        <v>0</v>
      </c>
    </row>
    <row r="114" spans="2:9" ht="12.75" customHeight="1">
      <c r="B114" s="65" t="s">
        <v>26</v>
      </c>
      <c r="C114" s="64" t="s">
        <v>157</v>
      </c>
      <c r="D114" s="39" t="str">
        <f>$D$12</f>
        <v>year 2018</v>
      </c>
      <c r="E114" s="168">
        <f t="shared" si="1"/>
        <v>0</v>
      </c>
      <c r="F114" s="168">
        <v>0</v>
      </c>
      <c r="G114" s="168">
        <v>0</v>
      </c>
      <c r="H114" s="296">
        <v>0</v>
      </c>
      <c r="I114" s="296">
        <v>0</v>
      </c>
    </row>
    <row r="115" spans="3:9" ht="12.75" customHeight="1">
      <c r="C115" s="49"/>
      <c r="D115" s="48" t="str">
        <f>$D$13</f>
        <v>year 2017</v>
      </c>
      <c r="E115" s="172">
        <f t="shared" si="1"/>
        <v>0</v>
      </c>
      <c r="F115" s="172">
        <v>0</v>
      </c>
      <c r="G115" s="172">
        <v>0</v>
      </c>
      <c r="H115" s="296">
        <v>0</v>
      </c>
      <c r="I115" s="296">
        <v>0</v>
      </c>
    </row>
    <row r="116" spans="2:9" ht="12.75" customHeight="1">
      <c r="B116" s="65" t="s">
        <v>39</v>
      </c>
      <c r="C116" s="64" t="s">
        <v>158</v>
      </c>
      <c r="D116" s="39" t="str">
        <f>$D$12</f>
        <v>year 2018</v>
      </c>
      <c r="E116" s="168">
        <f t="shared" si="1"/>
        <v>0</v>
      </c>
      <c r="F116" s="168">
        <v>0</v>
      </c>
      <c r="G116" s="168">
        <v>0</v>
      </c>
      <c r="H116" s="296">
        <v>0</v>
      </c>
      <c r="I116" s="296">
        <v>0</v>
      </c>
    </row>
    <row r="117" spans="3:9" ht="12.75" customHeight="1">
      <c r="C117" s="49"/>
      <c r="D117" s="48" t="str">
        <f>$D$13</f>
        <v>year 2017</v>
      </c>
      <c r="E117" s="172">
        <f t="shared" si="1"/>
        <v>0</v>
      </c>
      <c r="F117" s="172">
        <v>0</v>
      </c>
      <c r="G117" s="172">
        <v>0</v>
      </c>
      <c r="H117" s="296">
        <v>0</v>
      </c>
      <c r="I117" s="296">
        <v>0</v>
      </c>
    </row>
    <row r="118" spans="2:9" ht="12.75" customHeight="1">
      <c r="B118" s="65" t="s">
        <v>28</v>
      </c>
      <c r="C118" s="64" t="s">
        <v>159</v>
      </c>
      <c r="D118" s="39" t="str">
        <f>$D$12</f>
        <v>year 2018</v>
      </c>
      <c r="E118" s="168">
        <f t="shared" si="1"/>
        <v>0</v>
      </c>
      <c r="F118" s="168">
        <v>0</v>
      </c>
      <c r="G118" s="168">
        <v>0</v>
      </c>
      <c r="H118" s="296">
        <v>0</v>
      </c>
      <c r="I118" s="296">
        <v>0</v>
      </c>
    </row>
    <row r="119" spans="3:9" ht="12.75" customHeight="1">
      <c r="C119" s="49"/>
      <c r="D119" s="48" t="str">
        <f>$D$13</f>
        <v>year 2017</v>
      </c>
      <c r="E119" s="172">
        <f t="shared" si="1"/>
        <v>0</v>
      </c>
      <c r="F119" s="172">
        <v>0</v>
      </c>
      <c r="G119" s="172">
        <v>0</v>
      </c>
      <c r="H119" s="296">
        <v>0</v>
      </c>
      <c r="I119" s="296">
        <v>0</v>
      </c>
    </row>
    <row r="120" spans="2:9" ht="12.75" customHeight="1">
      <c r="B120" s="65" t="s">
        <v>398</v>
      </c>
      <c r="C120" s="64" t="s">
        <v>399</v>
      </c>
      <c r="D120" s="39" t="str">
        <f>$D$12</f>
        <v>year 2018</v>
      </c>
      <c r="E120" s="168">
        <f t="shared" si="1"/>
        <v>0</v>
      </c>
      <c r="F120" s="168">
        <v>0</v>
      </c>
      <c r="G120" s="168">
        <v>0</v>
      </c>
      <c r="H120" s="296">
        <v>0</v>
      </c>
      <c r="I120" s="296">
        <v>0</v>
      </c>
    </row>
    <row r="121" spans="3:9" ht="12.75" customHeight="1">
      <c r="C121" s="49"/>
      <c r="D121" s="48" t="str">
        <f>$D$13</f>
        <v>year 2017</v>
      </c>
      <c r="E121" s="172">
        <f t="shared" si="1"/>
        <v>0</v>
      </c>
      <c r="F121" s="172">
        <v>0</v>
      </c>
      <c r="G121" s="172">
        <v>0</v>
      </c>
      <c r="H121" s="296">
        <v>0</v>
      </c>
      <c r="I121" s="296">
        <v>0</v>
      </c>
    </row>
    <row r="122" spans="2:9" ht="12.75" customHeight="1">
      <c r="B122" s="65" t="s">
        <v>400</v>
      </c>
      <c r="C122" s="64" t="s">
        <v>401</v>
      </c>
      <c r="D122" s="39" t="str">
        <f>$D$12</f>
        <v>year 2018</v>
      </c>
      <c r="E122" s="168">
        <f t="shared" si="1"/>
        <v>0</v>
      </c>
      <c r="F122" s="168">
        <v>0</v>
      </c>
      <c r="G122" s="168">
        <v>0</v>
      </c>
      <c r="H122" s="296">
        <v>0</v>
      </c>
      <c r="I122" s="296">
        <v>0</v>
      </c>
    </row>
    <row r="123" spans="3:9" ht="12.75" customHeight="1">
      <c r="C123" s="49"/>
      <c r="D123" s="48" t="str">
        <f>$D$13</f>
        <v>year 2017</v>
      </c>
      <c r="E123" s="172">
        <f t="shared" si="1"/>
        <v>0</v>
      </c>
      <c r="F123" s="172">
        <v>0</v>
      </c>
      <c r="G123" s="172">
        <v>0</v>
      </c>
      <c r="H123" s="296">
        <v>0</v>
      </c>
      <c r="I123" s="296">
        <v>0</v>
      </c>
    </row>
    <row r="124" spans="2:9" ht="12.75" customHeight="1">
      <c r="B124" s="65" t="s">
        <v>402</v>
      </c>
      <c r="C124" s="64" t="s">
        <v>403</v>
      </c>
      <c r="D124" s="39" t="str">
        <f>$D$12</f>
        <v>year 2018</v>
      </c>
      <c r="E124" s="168">
        <f t="shared" si="1"/>
        <v>0</v>
      </c>
      <c r="F124" s="168">
        <v>0</v>
      </c>
      <c r="G124" s="168">
        <v>0</v>
      </c>
      <c r="H124" s="296">
        <v>0</v>
      </c>
      <c r="I124" s="296">
        <v>0</v>
      </c>
    </row>
    <row r="125" spans="3:9" ht="12.75" customHeight="1">
      <c r="C125" s="49"/>
      <c r="D125" s="48" t="str">
        <f>$D$13</f>
        <v>year 2017</v>
      </c>
      <c r="E125" s="172">
        <f t="shared" si="1"/>
        <v>0</v>
      </c>
      <c r="F125" s="172">
        <v>0</v>
      </c>
      <c r="G125" s="172">
        <v>0</v>
      </c>
      <c r="H125" s="296">
        <v>0</v>
      </c>
      <c r="I125" s="296">
        <v>0</v>
      </c>
    </row>
    <row r="126" spans="2:9" ht="12.75" customHeight="1">
      <c r="B126" s="65" t="s">
        <v>404</v>
      </c>
      <c r="C126" s="64" t="s">
        <v>405</v>
      </c>
      <c r="D126" s="39" t="str">
        <f>$D$12</f>
        <v>year 2018</v>
      </c>
      <c r="E126" s="168">
        <f t="shared" si="1"/>
        <v>0</v>
      </c>
      <c r="F126" s="168">
        <v>0</v>
      </c>
      <c r="G126" s="168">
        <v>0</v>
      </c>
      <c r="H126" s="296">
        <v>0</v>
      </c>
      <c r="I126" s="296">
        <v>0</v>
      </c>
    </row>
    <row r="127" spans="3:9" ht="12.75" customHeight="1">
      <c r="C127" s="49"/>
      <c r="D127" s="48" t="str">
        <f>$D$13</f>
        <v>year 2017</v>
      </c>
      <c r="E127" s="172">
        <f t="shared" si="1"/>
        <v>0</v>
      </c>
      <c r="F127" s="172">
        <v>0</v>
      </c>
      <c r="G127" s="172">
        <v>0</v>
      </c>
      <c r="H127" s="296">
        <v>0</v>
      </c>
      <c r="I127" s="296">
        <v>0</v>
      </c>
    </row>
    <row r="128" spans="2:9" ht="12.75" customHeight="1">
      <c r="B128" s="65" t="s">
        <v>406</v>
      </c>
      <c r="C128" s="64" t="s">
        <v>407</v>
      </c>
      <c r="D128" s="39" t="str">
        <f>$D$12</f>
        <v>year 2018</v>
      </c>
      <c r="E128" s="168">
        <f t="shared" si="1"/>
        <v>0</v>
      </c>
      <c r="F128" s="168">
        <v>0</v>
      </c>
      <c r="G128" s="168">
        <v>0</v>
      </c>
      <c r="H128" s="296">
        <v>0</v>
      </c>
      <c r="I128" s="296">
        <v>0</v>
      </c>
    </row>
    <row r="129" spans="3:9" ht="12.75" customHeight="1">
      <c r="C129" s="49"/>
      <c r="D129" s="48" t="str">
        <f>$D$13</f>
        <v>year 2017</v>
      </c>
      <c r="E129" s="172">
        <f t="shared" si="1"/>
        <v>0</v>
      </c>
      <c r="F129" s="172">
        <v>0</v>
      </c>
      <c r="G129" s="172">
        <v>0</v>
      </c>
      <c r="H129" s="296">
        <v>0</v>
      </c>
      <c r="I129" s="296">
        <v>0</v>
      </c>
    </row>
    <row r="130" spans="2:9" ht="12.75" customHeight="1">
      <c r="B130" s="65" t="s">
        <v>408</v>
      </c>
      <c r="C130" s="64" t="s">
        <v>409</v>
      </c>
      <c r="D130" s="39" t="str">
        <f>$D$12</f>
        <v>year 2018</v>
      </c>
      <c r="E130" s="168">
        <f t="shared" si="1"/>
        <v>0</v>
      </c>
      <c r="F130" s="168">
        <v>0</v>
      </c>
      <c r="G130" s="168">
        <v>0</v>
      </c>
      <c r="H130" s="296">
        <v>0</v>
      </c>
      <c r="I130" s="296">
        <v>0</v>
      </c>
    </row>
    <row r="131" spans="3:9" ht="12.75" customHeight="1">
      <c r="C131" s="49"/>
      <c r="D131" s="48" t="str">
        <f>$D$13</f>
        <v>year 2017</v>
      </c>
      <c r="E131" s="172">
        <f t="shared" si="1"/>
        <v>0</v>
      </c>
      <c r="F131" s="172">
        <v>0</v>
      </c>
      <c r="G131" s="172">
        <v>0</v>
      </c>
      <c r="H131" s="296">
        <v>0</v>
      </c>
      <c r="I131" s="296">
        <v>0</v>
      </c>
    </row>
    <row r="132" spans="2:9" ht="12.75" customHeight="1">
      <c r="B132" s="65" t="s">
        <v>410</v>
      </c>
      <c r="C132" s="64" t="s">
        <v>411</v>
      </c>
      <c r="D132" s="39" t="str">
        <f>$D$12</f>
        <v>year 2018</v>
      </c>
      <c r="E132" s="168">
        <f t="shared" si="1"/>
        <v>0</v>
      </c>
      <c r="F132" s="168">
        <v>0</v>
      </c>
      <c r="G132" s="168">
        <v>0</v>
      </c>
      <c r="H132" s="296">
        <v>0</v>
      </c>
      <c r="I132" s="296">
        <v>0</v>
      </c>
    </row>
    <row r="133" spans="3:9" ht="12.75" customHeight="1">
      <c r="C133" s="49"/>
      <c r="D133" s="48" t="str">
        <f>$D$13</f>
        <v>year 2017</v>
      </c>
      <c r="E133" s="172">
        <f t="shared" si="1"/>
        <v>0</v>
      </c>
      <c r="F133" s="172">
        <v>0</v>
      </c>
      <c r="G133" s="172">
        <v>0</v>
      </c>
      <c r="H133" s="296">
        <v>0</v>
      </c>
      <c r="I133" s="296">
        <v>0</v>
      </c>
    </row>
    <row r="134" spans="2:9" ht="12.75" customHeight="1">
      <c r="B134" s="65" t="s">
        <v>412</v>
      </c>
      <c r="C134" s="64" t="s">
        <v>413</v>
      </c>
      <c r="D134" s="39" t="str">
        <f>$D$12</f>
        <v>year 2018</v>
      </c>
      <c r="E134" s="168">
        <f t="shared" si="1"/>
        <v>0</v>
      </c>
      <c r="F134" s="168">
        <v>0</v>
      </c>
      <c r="G134" s="168">
        <v>0</v>
      </c>
      <c r="H134" s="296">
        <v>0</v>
      </c>
      <c r="I134" s="296">
        <v>0</v>
      </c>
    </row>
    <row r="135" spans="3:9" ht="12.75" customHeight="1">
      <c r="C135" s="49"/>
      <c r="D135" s="48" t="str">
        <f>$D$13</f>
        <v>year 2017</v>
      </c>
      <c r="E135" s="172">
        <f t="shared" si="1"/>
        <v>0</v>
      </c>
      <c r="F135" s="172">
        <v>0</v>
      </c>
      <c r="G135" s="172">
        <v>0</v>
      </c>
      <c r="H135" s="296">
        <v>0</v>
      </c>
      <c r="I135" s="296">
        <v>0</v>
      </c>
    </row>
    <row r="136" spans="2:9" ht="12.75" customHeight="1">
      <c r="B136" s="65" t="s">
        <v>414</v>
      </c>
      <c r="C136" s="64" t="s">
        <v>415</v>
      </c>
      <c r="D136" s="39" t="str">
        <f>$D$12</f>
        <v>year 2018</v>
      </c>
      <c r="E136" s="168">
        <f t="shared" si="1"/>
        <v>0</v>
      </c>
      <c r="F136" s="168">
        <v>0</v>
      </c>
      <c r="G136" s="168">
        <v>0</v>
      </c>
      <c r="H136" s="296">
        <v>0</v>
      </c>
      <c r="I136" s="296">
        <v>0</v>
      </c>
    </row>
    <row r="137" spans="3:9" ht="12.75" customHeight="1">
      <c r="C137" s="49"/>
      <c r="D137" s="48" t="str">
        <f>$D$13</f>
        <v>year 2017</v>
      </c>
      <c r="E137" s="172">
        <f t="shared" si="1"/>
        <v>0</v>
      </c>
      <c r="F137" s="172">
        <v>0</v>
      </c>
      <c r="G137" s="172">
        <v>0</v>
      </c>
      <c r="H137" s="296">
        <v>0</v>
      </c>
      <c r="I137" s="296">
        <v>0</v>
      </c>
    </row>
    <row r="138" spans="2:9" ht="12.75" customHeight="1">
      <c r="B138" s="65" t="s">
        <v>29</v>
      </c>
      <c r="C138" s="64" t="s">
        <v>160</v>
      </c>
      <c r="D138" s="39" t="str">
        <f>$D$12</f>
        <v>year 2018</v>
      </c>
      <c r="E138" s="168">
        <f t="shared" si="1"/>
        <v>0</v>
      </c>
      <c r="F138" s="168">
        <v>0</v>
      </c>
      <c r="G138" s="168">
        <v>0</v>
      </c>
      <c r="H138" s="296">
        <v>0</v>
      </c>
      <c r="I138" s="296">
        <v>0</v>
      </c>
    </row>
    <row r="139" spans="3:9" ht="12.75" customHeight="1">
      <c r="C139" s="49"/>
      <c r="D139" s="48" t="str">
        <f>$D$13</f>
        <v>year 2017</v>
      </c>
      <c r="E139" s="172">
        <f t="shared" si="1"/>
        <v>0</v>
      </c>
      <c r="F139" s="172">
        <v>0</v>
      </c>
      <c r="G139" s="172">
        <v>0</v>
      </c>
      <c r="H139" s="296">
        <v>0</v>
      </c>
      <c r="I139" s="296">
        <v>0</v>
      </c>
    </row>
    <row r="140" spans="2:9" ht="12.75" customHeight="1">
      <c r="B140" s="65" t="s">
        <v>416</v>
      </c>
      <c r="C140" s="64" t="s">
        <v>417</v>
      </c>
      <c r="D140" s="39" t="str">
        <f>$D$12</f>
        <v>year 2018</v>
      </c>
      <c r="E140" s="168">
        <f t="shared" si="1"/>
        <v>0</v>
      </c>
      <c r="F140" s="168">
        <v>0</v>
      </c>
      <c r="G140" s="168">
        <v>0</v>
      </c>
      <c r="H140" s="296">
        <v>0</v>
      </c>
      <c r="I140" s="296">
        <v>0</v>
      </c>
    </row>
    <row r="141" spans="3:9" ht="12.75" customHeight="1">
      <c r="C141" s="49"/>
      <c r="D141" s="48" t="str">
        <f>$D$13</f>
        <v>year 2017</v>
      </c>
      <c r="E141" s="172">
        <f t="shared" si="1"/>
        <v>0</v>
      </c>
      <c r="F141" s="172">
        <v>0</v>
      </c>
      <c r="G141" s="172">
        <v>0</v>
      </c>
      <c r="H141" s="296">
        <v>0</v>
      </c>
      <c r="I141" s="296">
        <v>0</v>
      </c>
    </row>
    <row r="142" spans="2:9" ht="12.75" customHeight="1">
      <c r="B142" s="65" t="s">
        <v>418</v>
      </c>
      <c r="C142" s="64" t="s">
        <v>419</v>
      </c>
      <c r="D142" s="39" t="str">
        <f>$D$12</f>
        <v>year 2018</v>
      </c>
      <c r="E142" s="168">
        <f t="shared" si="1"/>
        <v>0</v>
      </c>
      <c r="F142" s="168">
        <v>0</v>
      </c>
      <c r="G142" s="168">
        <v>0</v>
      </c>
      <c r="H142" s="296">
        <v>0</v>
      </c>
      <c r="I142" s="296">
        <v>0</v>
      </c>
    </row>
    <row r="143" spans="3:9" ht="12.75" customHeight="1">
      <c r="C143" s="49"/>
      <c r="D143" s="48" t="str">
        <f>$D$13</f>
        <v>year 2017</v>
      </c>
      <c r="E143" s="172">
        <f t="shared" si="1"/>
        <v>0</v>
      </c>
      <c r="F143" s="172">
        <v>0</v>
      </c>
      <c r="G143" s="172">
        <v>0</v>
      </c>
      <c r="H143" s="296">
        <v>0</v>
      </c>
      <c r="I143" s="296">
        <v>0</v>
      </c>
    </row>
    <row r="144" spans="2:9" ht="12.75" customHeight="1">
      <c r="B144" s="65" t="s">
        <v>11</v>
      </c>
      <c r="C144" s="64" t="s">
        <v>161</v>
      </c>
      <c r="D144" s="39" t="str">
        <f>$D$12</f>
        <v>year 2018</v>
      </c>
      <c r="E144" s="168">
        <f aca="true" t="shared" si="2" ref="E144:E207">SUM(F144:G144)</f>
        <v>0</v>
      </c>
      <c r="F144" s="168">
        <v>0</v>
      </c>
      <c r="G144" s="168">
        <v>0</v>
      </c>
      <c r="H144" s="296">
        <v>0</v>
      </c>
      <c r="I144" s="296">
        <v>0</v>
      </c>
    </row>
    <row r="145" spans="3:9" ht="12.75" customHeight="1">
      <c r="C145" s="49"/>
      <c r="D145" s="48" t="str">
        <f>$D$13</f>
        <v>year 2017</v>
      </c>
      <c r="E145" s="172">
        <f t="shared" si="2"/>
        <v>0</v>
      </c>
      <c r="F145" s="172">
        <v>0</v>
      </c>
      <c r="G145" s="172">
        <v>0</v>
      </c>
      <c r="H145" s="296">
        <v>0</v>
      </c>
      <c r="I145" s="296">
        <v>0</v>
      </c>
    </row>
    <row r="146" spans="2:9" ht="12.75" customHeight="1">
      <c r="B146" s="65" t="s">
        <v>12</v>
      </c>
      <c r="C146" s="64" t="s">
        <v>162</v>
      </c>
      <c r="D146" s="39" t="str">
        <f>$D$12</f>
        <v>year 2018</v>
      </c>
      <c r="E146" s="168">
        <f t="shared" si="2"/>
        <v>0</v>
      </c>
      <c r="F146" s="168">
        <v>0</v>
      </c>
      <c r="G146" s="168">
        <v>0</v>
      </c>
      <c r="H146" s="296">
        <v>0</v>
      </c>
      <c r="I146" s="296">
        <v>0</v>
      </c>
    </row>
    <row r="147" spans="3:9" ht="12.75" customHeight="1">
      <c r="C147" s="49"/>
      <c r="D147" s="48" t="str">
        <f>$D$13</f>
        <v>year 2017</v>
      </c>
      <c r="E147" s="172">
        <f t="shared" si="2"/>
        <v>0</v>
      </c>
      <c r="F147" s="172">
        <v>0</v>
      </c>
      <c r="G147" s="172">
        <v>0</v>
      </c>
      <c r="H147" s="296">
        <v>0</v>
      </c>
      <c r="I147" s="296">
        <v>0</v>
      </c>
    </row>
    <row r="148" spans="2:9" ht="12.75" customHeight="1">
      <c r="B148" s="65" t="s">
        <v>420</v>
      </c>
      <c r="C148" s="64" t="s">
        <v>421</v>
      </c>
      <c r="D148" s="39" t="str">
        <f>$D$12</f>
        <v>year 2018</v>
      </c>
      <c r="E148" s="168">
        <f t="shared" si="2"/>
        <v>0</v>
      </c>
      <c r="F148" s="168">
        <v>0</v>
      </c>
      <c r="G148" s="168">
        <v>0</v>
      </c>
      <c r="H148" s="296">
        <v>0</v>
      </c>
      <c r="I148" s="296">
        <v>0</v>
      </c>
    </row>
    <row r="149" spans="3:9" ht="12.75" customHeight="1">
      <c r="C149" s="49"/>
      <c r="D149" s="48" t="str">
        <f>$D$13</f>
        <v>year 2017</v>
      </c>
      <c r="E149" s="172">
        <f t="shared" si="2"/>
        <v>0</v>
      </c>
      <c r="F149" s="172">
        <v>0</v>
      </c>
      <c r="G149" s="172">
        <v>0</v>
      </c>
      <c r="H149" s="296">
        <v>0</v>
      </c>
      <c r="I149" s="296">
        <v>0</v>
      </c>
    </row>
    <row r="150" spans="2:9" ht="12.75" customHeight="1">
      <c r="B150" s="65" t="s">
        <v>422</v>
      </c>
      <c r="C150" s="64" t="s">
        <v>423</v>
      </c>
      <c r="D150" s="39" t="str">
        <f>$D$12</f>
        <v>year 2018</v>
      </c>
      <c r="E150" s="168">
        <f t="shared" si="2"/>
        <v>0</v>
      </c>
      <c r="F150" s="168">
        <v>0</v>
      </c>
      <c r="G150" s="168">
        <v>0</v>
      </c>
      <c r="H150" s="296">
        <v>0</v>
      </c>
      <c r="I150" s="296">
        <v>0</v>
      </c>
    </row>
    <row r="151" spans="3:9" ht="12.75" customHeight="1">
      <c r="C151" s="49"/>
      <c r="D151" s="48" t="str">
        <f>$D$13</f>
        <v>year 2017</v>
      </c>
      <c r="E151" s="172">
        <f t="shared" si="2"/>
        <v>0</v>
      </c>
      <c r="F151" s="172">
        <v>0</v>
      </c>
      <c r="G151" s="172">
        <v>0</v>
      </c>
      <c r="H151" s="296">
        <v>0</v>
      </c>
      <c r="I151" s="296">
        <v>0</v>
      </c>
    </row>
    <row r="152" spans="2:9" ht="12.75" customHeight="1">
      <c r="B152" s="65" t="s">
        <v>424</v>
      </c>
      <c r="C152" s="64" t="s">
        <v>425</v>
      </c>
      <c r="D152" s="39" t="str">
        <f>$D$12</f>
        <v>year 2018</v>
      </c>
      <c r="E152" s="168">
        <f t="shared" si="2"/>
        <v>0</v>
      </c>
      <c r="F152" s="168">
        <v>0</v>
      </c>
      <c r="G152" s="168">
        <v>0</v>
      </c>
      <c r="H152" s="296">
        <v>0</v>
      </c>
      <c r="I152" s="296">
        <v>0</v>
      </c>
    </row>
    <row r="153" spans="3:9" ht="12.75" customHeight="1">
      <c r="C153" s="49"/>
      <c r="D153" s="48" t="str">
        <f>$D$13</f>
        <v>year 2017</v>
      </c>
      <c r="E153" s="172">
        <f t="shared" si="2"/>
        <v>0</v>
      </c>
      <c r="F153" s="172">
        <v>0</v>
      </c>
      <c r="G153" s="172">
        <v>0</v>
      </c>
      <c r="H153" s="296">
        <v>0</v>
      </c>
      <c r="I153" s="296">
        <v>0</v>
      </c>
    </row>
    <row r="154" spans="2:9" ht="12.75" customHeight="1">
      <c r="B154" s="65" t="s">
        <v>426</v>
      </c>
      <c r="C154" s="64" t="s">
        <v>427</v>
      </c>
      <c r="D154" s="39" t="str">
        <f>$D$12</f>
        <v>year 2018</v>
      </c>
      <c r="E154" s="168">
        <f t="shared" si="2"/>
        <v>0</v>
      </c>
      <c r="F154" s="168">
        <v>0</v>
      </c>
      <c r="G154" s="168">
        <v>0</v>
      </c>
      <c r="H154" s="296">
        <v>0</v>
      </c>
      <c r="I154" s="296">
        <v>0</v>
      </c>
    </row>
    <row r="155" spans="3:9" ht="12.75" customHeight="1">
      <c r="C155" s="49"/>
      <c r="D155" s="48" t="str">
        <f>$D$13</f>
        <v>year 2017</v>
      </c>
      <c r="E155" s="172">
        <f t="shared" si="2"/>
        <v>0</v>
      </c>
      <c r="F155" s="172">
        <v>0</v>
      </c>
      <c r="G155" s="172">
        <v>0</v>
      </c>
      <c r="H155" s="296">
        <v>0</v>
      </c>
      <c r="I155" s="296">
        <v>0</v>
      </c>
    </row>
    <row r="156" spans="2:9" ht="12.75" customHeight="1">
      <c r="B156" s="65" t="s">
        <v>428</v>
      </c>
      <c r="C156" s="64" t="s">
        <v>429</v>
      </c>
      <c r="D156" s="39" t="str">
        <f>$D$12</f>
        <v>year 2018</v>
      </c>
      <c r="E156" s="168">
        <f t="shared" si="2"/>
        <v>0</v>
      </c>
      <c r="F156" s="168">
        <v>0</v>
      </c>
      <c r="G156" s="168">
        <v>0</v>
      </c>
      <c r="H156" s="296">
        <v>0</v>
      </c>
      <c r="I156" s="296">
        <v>0</v>
      </c>
    </row>
    <row r="157" spans="3:9" ht="12.75" customHeight="1">
      <c r="C157" s="49"/>
      <c r="D157" s="48" t="str">
        <f>$D$13</f>
        <v>year 2017</v>
      </c>
      <c r="E157" s="172">
        <f t="shared" si="2"/>
        <v>0</v>
      </c>
      <c r="F157" s="172">
        <v>0</v>
      </c>
      <c r="G157" s="172">
        <v>0</v>
      </c>
      <c r="H157" s="296">
        <v>0</v>
      </c>
      <c r="I157" s="296">
        <v>0</v>
      </c>
    </row>
    <row r="158" spans="2:9" ht="12.75" customHeight="1">
      <c r="B158" s="65" t="s">
        <v>13</v>
      </c>
      <c r="C158" s="64" t="s">
        <v>163</v>
      </c>
      <c r="D158" s="39" t="str">
        <f>$D$12</f>
        <v>year 2018</v>
      </c>
      <c r="E158" s="168">
        <f t="shared" si="2"/>
        <v>0</v>
      </c>
      <c r="F158" s="168">
        <v>0</v>
      </c>
      <c r="G158" s="168">
        <v>0</v>
      </c>
      <c r="H158" s="296">
        <v>0</v>
      </c>
      <c r="I158" s="296">
        <v>0</v>
      </c>
    </row>
    <row r="159" spans="3:9" ht="12.75" customHeight="1">
      <c r="C159" s="49"/>
      <c r="D159" s="48" t="str">
        <f>$D$13</f>
        <v>year 2017</v>
      </c>
      <c r="E159" s="172">
        <f t="shared" si="2"/>
        <v>0</v>
      </c>
      <c r="F159" s="172">
        <v>0</v>
      </c>
      <c r="G159" s="172">
        <v>0</v>
      </c>
      <c r="H159" s="296">
        <v>0</v>
      </c>
      <c r="I159" s="296">
        <v>0</v>
      </c>
    </row>
    <row r="160" spans="2:9" ht="12.75" customHeight="1">
      <c r="B160" s="65" t="s">
        <v>22</v>
      </c>
      <c r="C160" s="64" t="s">
        <v>164</v>
      </c>
      <c r="D160" s="39" t="str">
        <f>$D$12</f>
        <v>year 2018</v>
      </c>
      <c r="E160" s="168">
        <f t="shared" si="2"/>
        <v>0</v>
      </c>
      <c r="F160" s="168">
        <v>0</v>
      </c>
      <c r="G160" s="168">
        <v>0</v>
      </c>
      <c r="H160" s="296">
        <v>0</v>
      </c>
      <c r="I160" s="296">
        <v>0</v>
      </c>
    </row>
    <row r="161" spans="3:9" ht="12.75" customHeight="1">
      <c r="C161" s="49"/>
      <c r="D161" s="48" t="str">
        <f>$D$13</f>
        <v>year 2017</v>
      </c>
      <c r="E161" s="172">
        <f t="shared" si="2"/>
        <v>0</v>
      </c>
      <c r="F161" s="172">
        <v>0</v>
      </c>
      <c r="G161" s="172">
        <v>0</v>
      </c>
      <c r="H161" s="296">
        <v>0</v>
      </c>
      <c r="I161" s="296">
        <v>0</v>
      </c>
    </row>
    <row r="162" spans="2:9" ht="12.75" customHeight="1">
      <c r="B162" s="65" t="s">
        <v>430</v>
      </c>
      <c r="C162" s="64" t="s">
        <v>431</v>
      </c>
      <c r="D162" s="39" t="str">
        <f>$D$12</f>
        <v>year 2018</v>
      </c>
      <c r="E162" s="168">
        <f t="shared" si="2"/>
        <v>0</v>
      </c>
      <c r="F162" s="168">
        <v>0</v>
      </c>
      <c r="G162" s="168">
        <v>0</v>
      </c>
      <c r="H162" s="296">
        <v>0</v>
      </c>
      <c r="I162" s="296">
        <v>0</v>
      </c>
    </row>
    <row r="163" spans="3:9" ht="12.75" customHeight="1">
      <c r="C163" s="49"/>
      <c r="D163" s="48" t="str">
        <f>$D$13</f>
        <v>year 2017</v>
      </c>
      <c r="E163" s="172">
        <f t="shared" si="2"/>
        <v>0</v>
      </c>
      <c r="F163" s="172">
        <v>0</v>
      </c>
      <c r="G163" s="172">
        <v>0</v>
      </c>
      <c r="H163" s="296">
        <v>0</v>
      </c>
      <c r="I163" s="296">
        <v>0</v>
      </c>
    </row>
    <row r="164" spans="2:9" ht="12.75" customHeight="1">
      <c r="B164" s="65" t="s">
        <v>432</v>
      </c>
      <c r="C164" s="64" t="s">
        <v>433</v>
      </c>
      <c r="D164" s="39" t="str">
        <f>$D$12</f>
        <v>year 2018</v>
      </c>
      <c r="E164" s="168">
        <f t="shared" si="2"/>
        <v>0</v>
      </c>
      <c r="F164" s="168">
        <v>0</v>
      </c>
      <c r="G164" s="168">
        <v>0</v>
      </c>
      <c r="H164" s="296">
        <v>0</v>
      </c>
      <c r="I164" s="296">
        <v>0</v>
      </c>
    </row>
    <row r="165" spans="3:9" ht="12.75" customHeight="1">
      <c r="C165" s="49"/>
      <c r="D165" s="48" t="str">
        <f>$D$13</f>
        <v>year 2017</v>
      </c>
      <c r="E165" s="172">
        <f t="shared" si="2"/>
        <v>0</v>
      </c>
      <c r="F165" s="172">
        <v>0</v>
      </c>
      <c r="G165" s="172">
        <v>0</v>
      </c>
      <c r="H165" s="296">
        <v>0</v>
      </c>
      <c r="I165" s="296">
        <v>0</v>
      </c>
    </row>
    <row r="166" spans="2:9" ht="12.75" customHeight="1">
      <c r="B166" s="65" t="s">
        <v>434</v>
      </c>
      <c r="C166" s="64" t="s">
        <v>435</v>
      </c>
      <c r="D166" s="39" t="str">
        <f>$D$12</f>
        <v>year 2018</v>
      </c>
      <c r="E166" s="168">
        <f t="shared" si="2"/>
        <v>0</v>
      </c>
      <c r="F166" s="168">
        <v>0</v>
      </c>
      <c r="G166" s="168">
        <v>0</v>
      </c>
      <c r="H166" s="296">
        <v>0</v>
      </c>
      <c r="I166" s="296">
        <v>0</v>
      </c>
    </row>
    <row r="167" spans="3:9" ht="12.75" customHeight="1">
      <c r="C167" s="49"/>
      <c r="D167" s="48" t="str">
        <f>$D$13</f>
        <v>year 2017</v>
      </c>
      <c r="E167" s="172">
        <f t="shared" si="2"/>
        <v>0</v>
      </c>
      <c r="F167" s="172">
        <v>0</v>
      </c>
      <c r="G167" s="172">
        <v>0</v>
      </c>
      <c r="H167" s="296">
        <v>0</v>
      </c>
      <c r="I167" s="296">
        <v>0</v>
      </c>
    </row>
    <row r="168" spans="2:9" ht="12.75" customHeight="1">
      <c r="B168" s="65" t="s">
        <v>436</v>
      </c>
      <c r="C168" s="64" t="s">
        <v>437</v>
      </c>
      <c r="D168" s="39" t="str">
        <f>$D$12</f>
        <v>year 2018</v>
      </c>
      <c r="E168" s="168">
        <f t="shared" si="2"/>
        <v>0</v>
      </c>
      <c r="F168" s="168">
        <v>0</v>
      </c>
      <c r="G168" s="168">
        <v>0</v>
      </c>
      <c r="H168" s="296">
        <v>0</v>
      </c>
      <c r="I168" s="296">
        <v>0</v>
      </c>
    </row>
    <row r="169" spans="3:9" ht="12.75" customHeight="1">
      <c r="C169" s="49"/>
      <c r="D169" s="48" t="str">
        <f>$D$13</f>
        <v>year 2017</v>
      </c>
      <c r="E169" s="172">
        <f t="shared" si="2"/>
        <v>0</v>
      </c>
      <c r="F169" s="172">
        <v>0</v>
      </c>
      <c r="G169" s="172">
        <v>0</v>
      </c>
      <c r="H169" s="296">
        <v>0</v>
      </c>
      <c r="I169" s="296">
        <v>0</v>
      </c>
    </row>
    <row r="170" spans="2:9" ht="12.75" customHeight="1">
      <c r="B170" s="65" t="s">
        <v>438</v>
      </c>
      <c r="C170" s="64" t="s">
        <v>439</v>
      </c>
      <c r="D170" s="39" t="str">
        <f>$D$12</f>
        <v>year 2018</v>
      </c>
      <c r="E170" s="168">
        <f t="shared" si="2"/>
        <v>0</v>
      </c>
      <c r="F170" s="168">
        <v>0</v>
      </c>
      <c r="G170" s="168">
        <v>0</v>
      </c>
      <c r="H170" s="296">
        <v>0</v>
      </c>
      <c r="I170" s="296">
        <v>0</v>
      </c>
    </row>
    <row r="171" spans="3:9" ht="12.75" customHeight="1">
      <c r="C171" s="49"/>
      <c r="D171" s="48" t="str">
        <f>$D$13</f>
        <v>year 2017</v>
      </c>
      <c r="E171" s="172">
        <f t="shared" si="2"/>
        <v>0</v>
      </c>
      <c r="F171" s="172">
        <v>0</v>
      </c>
      <c r="G171" s="172">
        <v>0</v>
      </c>
      <c r="H171" s="296">
        <v>0</v>
      </c>
      <c r="I171" s="296">
        <v>0</v>
      </c>
    </row>
    <row r="172" spans="2:9" ht="12.75" customHeight="1">
      <c r="B172" s="65" t="s">
        <v>440</v>
      </c>
      <c r="C172" s="64" t="s">
        <v>441</v>
      </c>
      <c r="D172" s="39" t="str">
        <f>$D$12</f>
        <v>year 2018</v>
      </c>
      <c r="E172" s="168">
        <f t="shared" si="2"/>
        <v>0</v>
      </c>
      <c r="F172" s="168">
        <v>0</v>
      </c>
      <c r="G172" s="168">
        <v>0</v>
      </c>
      <c r="H172" s="296">
        <v>0</v>
      </c>
      <c r="I172" s="296">
        <v>0</v>
      </c>
    </row>
    <row r="173" spans="3:9" ht="12.75" customHeight="1">
      <c r="C173" s="49"/>
      <c r="D173" s="48" t="str">
        <f>$D$13</f>
        <v>year 2017</v>
      </c>
      <c r="E173" s="172">
        <f t="shared" si="2"/>
        <v>0</v>
      </c>
      <c r="F173" s="172">
        <v>0</v>
      </c>
      <c r="G173" s="172">
        <v>0</v>
      </c>
      <c r="H173" s="296">
        <v>0</v>
      </c>
      <c r="I173" s="296">
        <v>0</v>
      </c>
    </row>
    <row r="174" spans="2:9" ht="12.75" customHeight="1">
      <c r="B174" s="65" t="s">
        <v>442</v>
      </c>
      <c r="C174" s="64" t="s">
        <v>443</v>
      </c>
      <c r="D174" s="39" t="str">
        <f>$D$12</f>
        <v>year 2018</v>
      </c>
      <c r="E174" s="168">
        <f t="shared" si="2"/>
        <v>0</v>
      </c>
      <c r="F174" s="168">
        <v>0</v>
      </c>
      <c r="G174" s="168">
        <v>0</v>
      </c>
      <c r="H174" s="296">
        <v>0</v>
      </c>
      <c r="I174" s="296">
        <v>0</v>
      </c>
    </row>
    <row r="175" spans="3:9" ht="12.75" customHeight="1">
      <c r="C175" s="49"/>
      <c r="D175" s="48" t="str">
        <f>$D$13</f>
        <v>year 2017</v>
      </c>
      <c r="E175" s="172">
        <f t="shared" si="2"/>
        <v>0</v>
      </c>
      <c r="F175" s="172">
        <v>0</v>
      </c>
      <c r="G175" s="172">
        <v>0</v>
      </c>
      <c r="H175" s="296">
        <v>0</v>
      </c>
      <c r="I175" s="296">
        <v>0</v>
      </c>
    </row>
    <row r="176" spans="2:9" ht="12.75" customHeight="1">
      <c r="B176" s="65" t="s">
        <v>444</v>
      </c>
      <c r="C176" s="64" t="s">
        <v>445</v>
      </c>
      <c r="D176" s="39" t="str">
        <f>$D$12</f>
        <v>year 2018</v>
      </c>
      <c r="E176" s="168">
        <f t="shared" si="2"/>
        <v>0</v>
      </c>
      <c r="F176" s="168">
        <v>0</v>
      </c>
      <c r="G176" s="168">
        <v>0</v>
      </c>
      <c r="H176" s="296">
        <v>0</v>
      </c>
      <c r="I176" s="296">
        <v>0</v>
      </c>
    </row>
    <row r="177" spans="3:9" ht="12.75" customHeight="1">
      <c r="C177" s="49"/>
      <c r="D177" s="48" t="str">
        <f>$D$13</f>
        <v>year 2017</v>
      </c>
      <c r="E177" s="172">
        <f t="shared" si="2"/>
        <v>0</v>
      </c>
      <c r="F177" s="172">
        <v>0</v>
      </c>
      <c r="G177" s="172">
        <v>0</v>
      </c>
      <c r="H177" s="296">
        <v>0</v>
      </c>
      <c r="I177" s="296">
        <v>0</v>
      </c>
    </row>
    <row r="178" spans="2:9" ht="12.75" customHeight="1">
      <c r="B178" s="65" t="s">
        <v>446</v>
      </c>
      <c r="C178" s="64" t="s">
        <v>447</v>
      </c>
      <c r="D178" s="39" t="str">
        <f>$D$12</f>
        <v>year 2018</v>
      </c>
      <c r="E178" s="168">
        <f t="shared" si="2"/>
        <v>0</v>
      </c>
      <c r="F178" s="168">
        <v>0</v>
      </c>
      <c r="G178" s="168">
        <v>0</v>
      </c>
      <c r="H178" s="296">
        <v>0</v>
      </c>
      <c r="I178" s="296">
        <v>0</v>
      </c>
    </row>
    <row r="179" spans="3:9" ht="12.75" customHeight="1">
      <c r="C179" s="49"/>
      <c r="D179" s="48" t="str">
        <f>$D$13</f>
        <v>year 2017</v>
      </c>
      <c r="E179" s="172">
        <f t="shared" si="2"/>
        <v>0</v>
      </c>
      <c r="F179" s="172">
        <v>0</v>
      </c>
      <c r="G179" s="172">
        <v>0</v>
      </c>
      <c r="H179" s="296">
        <v>0</v>
      </c>
      <c r="I179" s="296">
        <v>0</v>
      </c>
    </row>
    <row r="180" spans="2:9" ht="12.75" customHeight="1">
      <c r="B180" s="65" t="s">
        <v>448</v>
      </c>
      <c r="C180" s="64" t="s">
        <v>449</v>
      </c>
      <c r="D180" s="39" t="str">
        <f>$D$12</f>
        <v>year 2018</v>
      </c>
      <c r="E180" s="168">
        <f t="shared" si="2"/>
        <v>0</v>
      </c>
      <c r="F180" s="168">
        <v>0</v>
      </c>
      <c r="G180" s="168">
        <v>0</v>
      </c>
      <c r="H180" s="296">
        <v>0</v>
      </c>
      <c r="I180" s="296">
        <v>0</v>
      </c>
    </row>
    <row r="181" spans="3:9" ht="12.75" customHeight="1">
      <c r="C181" s="49"/>
      <c r="D181" s="48" t="str">
        <f>$D$13</f>
        <v>year 2017</v>
      </c>
      <c r="E181" s="172">
        <f t="shared" si="2"/>
        <v>0</v>
      </c>
      <c r="F181" s="172">
        <v>0</v>
      </c>
      <c r="G181" s="172">
        <v>0</v>
      </c>
      <c r="H181" s="296">
        <v>0</v>
      </c>
      <c r="I181" s="296">
        <v>0</v>
      </c>
    </row>
    <row r="182" spans="2:9" ht="12.75" customHeight="1">
      <c r="B182" s="65" t="s">
        <v>450</v>
      </c>
      <c r="C182" s="64" t="s">
        <v>451</v>
      </c>
      <c r="D182" s="39" t="str">
        <f>$D$12</f>
        <v>year 2018</v>
      </c>
      <c r="E182" s="168">
        <f t="shared" si="2"/>
        <v>0</v>
      </c>
      <c r="F182" s="168">
        <v>0</v>
      </c>
      <c r="G182" s="168">
        <v>0</v>
      </c>
      <c r="H182" s="296">
        <v>0</v>
      </c>
      <c r="I182" s="296">
        <v>0</v>
      </c>
    </row>
    <row r="183" spans="3:9" ht="12.75" customHeight="1">
      <c r="C183" s="49"/>
      <c r="D183" s="48" t="str">
        <f>$D$13</f>
        <v>year 2017</v>
      </c>
      <c r="E183" s="172">
        <f t="shared" si="2"/>
        <v>0</v>
      </c>
      <c r="F183" s="172">
        <v>0</v>
      </c>
      <c r="G183" s="172">
        <v>0</v>
      </c>
      <c r="H183" s="296">
        <v>0</v>
      </c>
      <c r="I183" s="296">
        <v>0</v>
      </c>
    </row>
    <row r="184" spans="2:9" ht="12.75" customHeight="1">
      <c r="B184" s="65" t="s">
        <v>40</v>
      </c>
      <c r="C184" s="64" t="s">
        <v>165</v>
      </c>
      <c r="D184" s="39" t="str">
        <f>$D$12</f>
        <v>year 2018</v>
      </c>
      <c r="E184" s="168">
        <f t="shared" si="2"/>
        <v>0</v>
      </c>
      <c r="F184" s="168">
        <v>0</v>
      </c>
      <c r="G184" s="168">
        <v>0</v>
      </c>
      <c r="H184" s="296">
        <v>0</v>
      </c>
      <c r="I184" s="296">
        <v>0</v>
      </c>
    </row>
    <row r="185" spans="3:9" ht="12.75" customHeight="1">
      <c r="C185" s="49"/>
      <c r="D185" s="48" t="str">
        <f>$D$13</f>
        <v>year 2017</v>
      </c>
      <c r="E185" s="172">
        <f t="shared" si="2"/>
        <v>0</v>
      </c>
      <c r="F185" s="172">
        <v>0</v>
      </c>
      <c r="G185" s="172">
        <v>0</v>
      </c>
      <c r="H185" s="296">
        <v>0</v>
      </c>
      <c r="I185" s="296">
        <v>0</v>
      </c>
    </row>
    <row r="186" spans="2:9" ht="12.75" customHeight="1">
      <c r="B186" s="65" t="s">
        <v>41</v>
      </c>
      <c r="C186" s="64" t="s">
        <v>179</v>
      </c>
      <c r="D186" s="39" t="str">
        <f>$D$12</f>
        <v>year 2018</v>
      </c>
      <c r="E186" s="168">
        <f t="shared" si="2"/>
        <v>0</v>
      </c>
      <c r="F186" s="168">
        <v>0</v>
      </c>
      <c r="G186" s="168">
        <v>0</v>
      </c>
      <c r="H186" s="296">
        <v>0</v>
      </c>
      <c r="I186" s="296">
        <v>0</v>
      </c>
    </row>
    <row r="187" spans="3:9" ht="12.75" customHeight="1">
      <c r="C187" s="49"/>
      <c r="D187" s="48" t="str">
        <f>$D$13</f>
        <v>year 2017</v>
      </c>
      <c r="E187" s="172">
        <f t="shared" si="2"/>
        <v>0</v>
      </c>
      <c r="F187" s="172">
        <v>0</v>
      </c>
      <c r="G187" s="172">
        <v>0</v>
      </c>
      <c r="H187" s="296">
        <v>0</v>
      </c>
      <c r="I187" s="296">
        <v>0</v>
      </c>
    </row>
    <row r="188" spans="2:9" ht="12.75" customHeight="1">
      <c r="B188" s="65" t="s">
        <v>452</v>
      </c>
      <c r="C188" s="64" t="s">
        <v>453</v>
      </c>
      <c r="D188" s="39" t="str">
        <f>$D$12</f>
        <v>year 2018</v>
      </c>
      <c r="E188" s="168">
        <f t="shared" si="2"/>
        <v>0</v>
      </c>
      <c r="F188" s="168">
        <v>0</v>
      </c>
      <c r="G188" s="168">
        <v>0</v>
      </c>
      <c r="H188" s="296">
        <v>0</v>
      </c>
      <c r="I188" s="296">
        <v>0</v>
      </c>
    </row>
    <row r="189" spans="3:9" ht="12.75" customHeight="1">
      <c r="C189" s="49"/>
      <c r="D189" s="48" t="str">
        <f>$D$13</f>
        <v>year 2017</v>
      </c>
      <c r="E189" s="172">
        <f t="shared" si="2"/>
        <v>0</v>
      </c>
      <c r="F189" s="172">
        <v>0</v>
      </c>
      <c r="G189" s="172">
        <v>0</v>
      </c>
      <c r="H189" s="296">
        <v>0</v>
      </c>
      <c r="I189" s="296">
        <v>0</v>
      </c>
    </row>
    <row r="190" spans="2:9" ht="12.75" customHeight="1">
      <c r="B190" s="65" t="s">
        <v>454</v>
      </c>
      <c r="C190" s="64" t="s">
        <v>455</v>
      </c>
      <c r="D190" s="39" t="str">
        <f>$D$12</f>
        <v>year 2018</v>
      </c>
      <c r="E190" s="168">
        <f t="shared" si="2"/>
        <v>0</v>
      </c>
      <c r="F190" s="168">
        <v>0</v>
      </c>
      <c r="G190" s="168">
        <v>0</v>
      </c>
      <c r="H190" s="296">
        <v>0</v>
      </c>
      <c r="I190" s="296">
        <v>0</v>
      </c>
    </row>
    <row r="191" spans="3:9" ht="12.75" customHeight="1">
      <c r="C191" s="49"/>
      <c r="D191" s="48" t="str">
        <f>$D$13</f>
        <v>year 2017</v>
      </c>
      <c r="E191" s="172">
        <f t="shared" si="2"/>
        <v>0</v>
      </c>
      <c r="F191" s="172">
        <v>0</v>
      </c>
      <c r="G191" s="172">
        <v>0</v>
      </c>
      <c r="H191" s="296">
        <v>0</v>
      </c>
      <c r="I191" s="296">
        <v>0</v>
      </c>
    </row>
    <row r="192" spans="2:9" ht="12.75" customHeight="1">
      <c r="B192" s="65" t="s">
        <v>456</v>
      </c>
      <c r="C192" s="64" t="s">
        <v>457</v>
      </c>
      <c r="D192" s="39" t="str">
        <f>$D$12</f>
        <v>year 2018</v>
      </c>
      <c r="E192" s="168">
        <f t="shared" si="2"/>
        <v>0</v>
      </c>
      <c r="F192" s="168">
        <v>0</v>
      </c>
      <c r="G192" s="168">
        <v>0</v>
      </c>
      <c r="H192" s="296">
        <v>0</v>
      </c>
      <c r="I192" s="296">
        <v>0</v>
      </c>
    </row>
    <row r="193" spans="3:9" ht="12.75" customHeight="1">
      <c r="C193" s="49"/>
      <c r="D193" s="48" t="str">
        <f>$D$13</f>
        <v>year 2017</v>
      </c>
      <c r="E193" s="172">
        <f t="shared" si="2"/>
        <v>0</v>
      </c>
      <c r="F193" s="172">
        <v>0</v>
      </c>
      <c r="G193" s="172">
        <v>0</v>
      </c>
      <c r="H193" s="296">
        <v>0</v>
      </c>
      <c r="I193" s="296">
        <v>0</v>
      </c>
    </row>
    <row r="194" spans="2:9" ht="12.75" customHeight="1">
      <c r="B194" s="65" t="s">
        <v>458</v>
      </c>
      <c r="C194" s="64" t="s">
        <v>459</v>
      </c>
      <c r="D194" s="39" t="str">
        <f>$D$12</f>
        <v>year 2018</v>
      </c>
      <c r="E194" s="168">
        <f t="shared" si="2"/>
        <v>0</v>
      </c>
      <c r="F194" s="168">
        <v>0</v>
      </c>
      <c r="G194" s="168">
        <v>0</v>
      </c>
      <c r="H194" s="296">
        <v>0</v>
      </c>
      <c r="I194" s="296">
        <v>0</v>
      </c>
    </row>
    <row r="195" spans="3:9" ht="12.75" customHeight="1">
      <c r="C195" s="49"/>
      <c r="D195" s="48" t="str">
        <f>$D$13</f>
        <v>year 2017</v>
      </c>
      <c r="E195" s="172">
        <f t="shared" si="2"/>
        <v>0</v>
      </c>
      <c r="F195" s="172">
        <v>0</v>
      </c>
      <c r="G195" s="172">
        <v>0</v>
      </c>
      <c r="H195" s="296">
        <v>0</v>
      </c>
      <c r="I195" s="296">
        <v>0</v>
      </c>
    </row>
    <row r="196" spans="2:9" ht="12.75" customHeight="1">
      <c r="B196" s="65" t="s">
        <v>14</v>
      </c>
      <c r="C196" s="64" t="s">
        <v>166</v>
      </c>
      <c r="D196" s="39" t="str">
        <f>$D$12</f>
        <v>year 2018</v>
      </c>
      <c r="E196" s="168">
        <f t="shared" si="2"/>
        <v>0</v>
      </c>
      <c r="F196" s="168">
        <v>0</v>
      </c>
      <c r="G196" s="168">
        <v>0</v>
      </c>
      <c r="H196" s="296">
        <v>0</v>
      </c>
      <c r="I196" s="296">
        <v>0</v>
      </c>
    </row>
    <row r="197" spans="3:9" ht="12.75" customHeight="1">
      <c r="C197" s="49"/>
      <c r="D197" s="48" t="str">
        <f>$D$13</f>
        <v>year 2017</v>
      </c>
      <c r="E197" s="172">
        <f t="shared" si="2"/>
        <v>0</v>
      </c>
      <c r="F197" s="172">
        <v>0</v>
      </c>
      <c r="G197" s="172">
        <v>0</v>
      </c>
      <c r="H197" s="296">
        <v>0</v>
      </c>
      <c r="I197" s="296">
        <v>0</v>
      </c>
    </row>
    <row r="198" spans="2:9" ht="12.75" customHeight="1">
      <c r="B198" s="65" t="s">
        <v>460</v>
      </c>
      <c r="C198" s="64" t="s">
        <v>461</v>
      </c>
      <c r="D198" s="39" t="str">
        <f>$D$12</f>
        <v>year 2018</v>
      </c>
      <c r="E198" s="168">
        <f t="shared" si="2"/>
        <v>0</v>
      </c>
      <c r="F198" s="168">
        <v>0</v>
      </c>
      <c r="G198" s="168">
        <v>0</v>
      </c>
      <c r="H198" s="296">
        <v>0</v>
      </c>
      <c r="I198" s="296">
        <v>0</v>
      </c>
    </row>
    <row r="199" spans="3:9" ht="12.75" customHeight="1">
      <c r="C199" s="49"/>
      <c r="D199" s="48" t="str">
        <f>$D$13</f>
        <v>year 2017</v>
      </c>
      <c r="E199" s="172">
        <f t="shared" si="2"/>
        <v>0</v>
      </c>
      <c r="F199" s="172">
        <v>0</v>
      </c>
      <c r="G199" s="172">
        <v>0</v>
      </c>
      <c r="H199" s="296">
        <v>0</v>
      </c>
      <c r="I199" s="296">
        <v>0</v>
      </c>
    </row>
    <row r="200" spans="2:9" ht="12.75" customHeight="1">
      <c r="B200" s="65" t="s">
        <v>462</v>
      </c>
      <c r="C200" s="64" t="s">
        <v>463</v>
      </c>
      <c r="D200" s="39" t="str">
        <f>$D$12</f>
        <v>year 2018</v>
      </c>
      <c r="E200" s="168">
        <f t="shared" si="2"/>
        <v>0</v>
      </c>
      <c r="F200" s="168">
        <v>0</v>
      </c>
      <c r="G200" s="168">
        <v>0</v>
      </c>
      <c r="H200" s="296">
        <v>0</v>
      </c>
      <c r="I200" s="296">
        <v>0</v>
      </c>
    </row>
    <row r="201" spans="3:9" ht="12.75" customHeight="1">
      <c r="C201" s="49"/>
      <c r="D201" s="48" t="str">
        <f>$D$13</f>
        <v>year 2017</v>
      </c>
      <c r="E201" s="172">
        <f t="shared" si="2"/>
        <v>0</v>
      </c>
      <c r="F201" s="172">
        <v>0</v>
      </c>
      <c r="G201" s="172">
        <v>0</v>
      </c>
      <c r="H201" s="296">
        <v>0</v>
      </c>
      <c r="I201" s="296">
        <v>0</v>
      </c>
    </row>
    <row r="202" spans="2:9" ht="12.75" customHeight="1">
      <c r="B202" s="65" t="s">
        <v>23</v>
      </c>
      <c r="C202" s="64" t="s">
        <v>167</v>
      </c>
      <c r="D202" s="39" t="str">
        <f>$D$12</f>
        <v>year 2018</v>
      </c>
      <c r="E202" s="168">
        <f t="shared" si="2"/>
        <v>0</v>
      </c>
      <c r="F202" s="168">
        <v>0</v>
      </c>
      <c r="G202" s="168">
        <v>0</v>
      </c>
      <c r="H202" s="296">
        <v>0</v>
      </c>
      <c r="I202" s="296">
        <v>0</v>
      </c>
    </row>
    <row r="203" spans="3:9" ht="12.75" customHeight="1">
      <c r="C203" s="49"/>
      <c r="D203" s="48" t="str">
        <f>$D$13</f>
        <v>year 2017</v>
      </c>
      <c r="E203" s="172">
        <f t="shared" si="2"/>
        <v>0</v>
      </c>
      <c r="F203" s="172">
        <v>0</v>
      </c>
      <c r="G203" s="172">
        <v>0</v>
      </c>
      <c r="H203" s="296">
        <v>0</v>
      </c>
      <c r="I203" s="296">
        <v>0</v>
      </c>
    </row>
    <row r="204" spans="2:9" ht="12.75" customHeight="1">
      <c r="B204" s="65" t="s">
        <v>464</v>
      </c>
      <c r="C204" s="64" t="s">
        <v>465</v>
      </c>
      <c r="D204" s="39" t="str">
        <f>$D$12</f>
        <v>year 2018</v>
      </c>
      <c r="E204" s="168">
        <f t="shared" si="2"/>
        <v>0</v>
      </c>
      <c r="F204" s="168">
        <v>0</v>
      </c>
      <c r="G204" s="168">
        <v>0</v>
      </c>
      <c r="H204" s="296">
        <v>0</v>
      </c>
      <c r="I204" s="296">
        <v>0</v>
      </c>
    </row>
    <row r="205" spans="3:9" ht="12.75" customHeight="1">
      <c r="C205" s="49"/>
      <c r="D205" s="48" t="str">
        <f>$D$13</f>
        <v>year 2017</v>
      </c>
      <c r="E205" s="172">
        <f t="shared" si="2"/>
        <v>0</v>
      </c>
      <c r="F205" s="172">
        <v>0</v>
      </c>
      <c r="G205" s="172">
        <v>0</v>
      </c>
      <c r="H205" s="296">
        <v>0</v>
      </c>
      <c r="I205" s="296">
        <v>0</v>
      </c>
    </row>
    <row r="206" spans="2:9" ht="12.75" customHeight="1">
      <c r="B206" s="65" t="s">
        <v>43</v>
      </c>
      <c r="C206" s="64" t="s">
        <v>7</v>
      </c>
      <c r="D206" s="39" t="str">
        <f>$D$12</f>
        <v>year 2018</v>
      </c>
      <c r="E206" s="168">
        <f t="shared" si="2"/>
        <v>0</v>
      </c>
      <c r="F206" s="168">
        <v>0</v>
      </c>
      <c r="G206" s="168">
        <v>0</v>
      </c>
      <c r="H206" s="296">
        <v>0</v>
      </c>
      <c r="I206" s="296">
        <v>0</v>
      </c>
    </row>
    <row r="207" spans="3:9" ht="12.75" customHeight="1">
      <c r="C207" s="49"/>
      <c r="D207" s="48" t="str">
        <f>$D$13</f>
        <v>year 2017</v>
      </c>
      <c r="E207" s="172">
        <f t="shared" si="2"/>
        <v>0</v>
      </c>
      <c r="F207" s="172">
        <v>0</v>
      </c>
      <c r="G207" s="172">
        <v>0</v>
      </c>
      <c r="H207" s="296">
        <v>0</v>
      </c>
      <c r="I207" s="296">
        <v>0</v>
      </c>
    </row>
    <row r="208" spans="2:9" ht="12.75" customHeight="1">
      <c r="B208" s="65" t="s">
        <v>466</v>
      </c>
      <c r="C208" s="64" t="s">
        <v>467</v>
      </c>
      <c r="D208" s="39" t="str">
        <f>$D$12</f>
        <v>year 2018</v>
      </c>
      <c r="E208" s="168">
        <f aca="true" t="shared" si="3" ref="E208:E271">SUM(F208:G208)</f>
        <v>0</v>
      </c>
      <c r="F208" s="168">
        <v>0</v>
      </c>
      <c r="G208" s="168">
        <v>0</v>
      </c>
      <c r="H208" s="296">
        <v>0</v>
      </c>
      <c r="I208" s="296">
        <v>0</v>
      </c>
    </row>
    <row r="209" spans="3:9" ht="12.75" customHeight="1">
      <c r="C209" s="49"/>
      <c r="D209" s="48" t="str">
        <f>$D$13</f>
        <v>year 2017</v>
      </c>
      <c r="E209" s="172">
        <f t="shared" si="3"/>
        <v>0</v>
      </c>
      <c r="F209" s="172">
        <v>0</v>
      </c>
      <c r="G209" s="172">
        <v>0</v>
      </c>
      <c r="H209" s="296">
        <v>0</v>
      </c>
      <c r="I209" s="296">
        <v>0</v>
      </c>
    </row>
    <row r="210" spans="2:9" ht="12.75" customHeight="1">
      <c r="B210" s="65" t="s">
        <v>468</v>
      </c>
      <c r="C210" s="64" t="s">
        <v>469</v>
      </c>
      <c r="D210" s="39" t="str">
        <f>$D$12</f>
        <v>year 2018</v>
      </c>
      <c r="E210" s="168">
        <f t="shared" si="3"/>
        <v>0</v>
      </c>
      <c r="F210" s="168">
        <v>0</v>
      </c>
      <c r="G210" s="168">
        <v>0</v>
      </c>
      <c r="H210" s="296">
        <v>0</v>
      </c>
      <c r="I210" s="296">
        <v>0</v>
      </c>
    </row>
    <row r="211" spans="3:9" ht="12.75" customHeight="1">
      <c r="C211" s="49"/>
      <c r="D211" s="48" t="str">
        <f>$D$13</f>
        <v>year 2017</v>
      </c>
      <c r="E211" s="172">
        <f t="shared" si="3"/>
        <v>0</v>
      </c>
      <c r="F211" s="172">
        <v>0</v>
      </c>
      <c r="G211" s="172">
        <v>0</v>
      </c>
      <c r="H211" s="296">
        <v>0</v>
      </c>
      <c r="I211" s="296">
        <v>0</v>
      </c>
    </row>
    <row r="212" spans="2:9" ht="12.75" customHeight="1">
      <c r="B212" s="65" t="s">
        <v>470</v>
      </c>
      <c r="C212" s="64" t="s">
        <v>471</v>
      </c>
      <c r="D212" s="39" t="str">
        <f>$D$12</f>
        <v>year 2018</v>
      </c>
      <c r="E212" s="168">
        <f t="shared" si="3"/>
        <v>0</v>
      </c>
      <c r="F212" s="168">
        <v>0</v>
      </c>
      <c r="G212" s="168">
        <v>0</v>
      </c>
      <c r="H212" s="296">
        <v>0</v>
      </c>
      <c r="I212" s="296">
        <v>0</v>
      </c>
    </row>
    <row r="213" spans="3:9" ht="12.75" customHeight="1">
      <c r="C213" s="49"/>
      <c r="D213" s="48" t="str">
        <f>$D$13</f>
        <v>year 2017</v>
      </c>
      <c r="E213" s="172">
        <f t="shared" si="3"/>
        <v>0</v>
      </c>
      <c r="F213" s="172">
        <v>0</v>
      </c>
      <c r="G213" s="172">
        <v>0</v>
      </c>
      <c r="H213" s="296">
        <v>0</v>
      </c>
      <c r="I213" s="296">
        <v>0</v>
      </c>
    </row>
    <row r="214" spans="2:9" ht="12.75" customHeight="1">
      <c r="B214" s="65" t="s">
        <v>472</v>
      </c>
      <c r="C214" s="64" t="s">
        <v>473</v>
      </c>
      <c r="D214" s="39" t="str">
        <f>$D$12</f>
        <v>year 2018</v>
      </c>
      <c r="E214" s="168">
        <f t="shared" si="3"/>
        <v>0</v>
      </c>
      <c r="F214" s="168">
        <v>0</v>
      </c>
      <c r="G214" s="168">
        <v>0</v>
      </c>
      <c r="H214" s="296">
        <v>0</v>
      </c>
      <c r="I214" s="296">
        <v>0</v>
      </c>
    </row>
    <row r="215" spans="3:9" ht="12.75" customHeight="1">
      <c r="C215" s="49"/>
      <c r="D215" s="48" t="str">
        <f>$D$13</f>
        <v>year 2017</v>
      </c>
      <c r="E215" s="172">
        <f t="shared" si="3"/>
        <v>0</v>
      </c>
      <c r="F215" s="172">
        <v>0</v>
      </c>
      <c r="G215" s="172">
        <v>0</v>
      </c>
      <c r="H215" s="296">
        <v>0</v>
      </c>
      <c r="I215" s="296">
        <v>0</v>
      </c>
    </row>
    <row r="216" spans="2:9" ht="12.75" customHeight="1">
      <c r="B216" s="65" t="s">
        <v>474</v>
      </c>
      <c r="C216" s="64" t="s">
        <v>475</v>
      </c>
      <c r="D216" s="39" t="str">
        <f>$D$12</f>
        <v>year 2018</v>
      </c>
      <c r="E216" s="168">
        <f t="shared" si="3"/>
        <v>0</v>
      </c>
      <c r="F216" s="168">
        <v>0</v>
      </c>
      <c r="G216" s="168">
        <v>0</v>
      </c>
      <c r="H216" s="296">
        <v>0</v>
      </c>
      <c r="I216" s="296">
        <v>0</v>
      </c>
    </row>
    <row r="217" spans="3:9" ht="12.75" customHeight="1">
      <c r="C217" s="49"/>
      <c r="D217" s="48" t="str">
        <f>$D$13</f>
        <v>year 2017</v>
      </c>
      <c r="E217" s="172">
        <f t="shared" si="3"/>
        <v>0</v>
      </c>
      <c r="F217" s="172">
        <v>0</v>
      </c>
      <c r="G217" s="172">
        <v>0</v>
      </c>
      <c r="H217" s="296">
        <v>0</v>
      </c>
      <c r="I217" s="296">
        <v>0</v>
      </c>
    </row>
    <row r="218" spans="2:9" ht="12.75" customHeight="1">
      <c r="B218" s="65" t="s">
        <v>476</v>
      </c>
      <c r="C218" s="64" t="s">
        <v>477</v>
      </c>
      <c r="D218" s="39" t="str">
        <f>$D$12</f>
        <v>year 2018</v>
      </c>
      <c r="E218" s="168">
        <f t="shared" si="3"/>
        <v>0</v>
      </c>
      <c r="F218" s="168">
        <v>0</v>
      </c>
      <c r="G218" s="168">
        <v>0</v>
      </c>
      <c r="H218" s="296">
        <v>0</v>
      </c>
      <c r="I218" s="296">
        <v>0</v>
      </c>
    </row>
    <row r="219" spans="3:9" ht="12.75" customHeight="1">
      <c r="C219" s="49"/>
      <c r="D219" s="48" t="str">
        <f>$D$13</f>
        <v>year 2017</v>
      </c>
      <c r="E219" s="172">
        <f t="shared" si="3"/>
        <v>0</v>
      </c>
      <c r="F219" s="172">
        <v>0</v>
      </c>
      <c r="G219" s="172">
        <v>0</v>
      </c>
      <c r="H219" s="296">
        <v>0</v>
      </c>
      <c r="I219" s="296">
        <v>0</v>
      </c>
    </row>
    <row r="220" spans="2:9" ht="12.75" customHeight="1">
      <c r="B220" s="65" t="s">
        <v>478</v>
      </c>
      <c r="C220" s="64" t="s">
        <v>479</v>
      </c>
      <c r="D220" s="39" t="str">
        <f>$D$12</f>
        <v>year 2018</v>
      </c>
      <c r="E220" s="168">
        <f t="shared" si="3"/>
        <v>0</v>
      </c>
      <c r="F220" s="168">
        <v>0</v>
      </c>
      <c r="G220" s="168">
        <v>0</v>
      </c>
      <c r="H220" s="296">
        <v>0</v>
      </c>
      <c r="I220" s="296">
        <v>0</v>
      </c>
    </row>
    <row r="221" spans="3:9" ht="12.75" customHeight="1">
      <c r="C221" s="49"/>
      <c r="D221" s="48" t="str">
        <f>$D$13</f>
        <v>year 2017</v>
      </c>
      <c r="E221" s="172">
        <f t="shared" si="3"/>
        <v>0</v>
      </c>
      <c r="F221" s="172">
        <v>0</v>
      </c>
      <c r="G221" s="172">
        <v>0</v>
      </c>
      <c r="H221" s="296">
        <v>0</v>
      </c>
      <c r="I221" s="296">
        <v>0</v>
      </c>
    </row>
    <row r="222" spans="2:9" ht="12.75" customHeight="1">
      <c r="B222" s="65" t="s">
        <v>480</v>
      </c>
      <c r="C222" s="64" t="s">
        <v>481</v>
      </c>
      <c r="D222" s="39" t="str">
        <f>$D$12</f>
        <v>year 2018</v>
      </c>
      <c r="E222" s="168">
        <f t="shared" si="3"/>
        <v>0</v>
      </c>
      <c r="F222" s="168">
        <v>0</v>
      </c>
      <c r="G222" s="168">
        <v>0</v>
      </c>
      <c r="H222" s="296">
        <v>0</v>
      </c>
      <c r="I222" s="296">
        <v>0</v>
      </c>
    </row>
    <row r="223" spans="3:9" ht="12.75" customHeight="1">
      <c r="C223" s="49"/>
      <c r="D223" s="48" t="str">
        <f>$D$13</f>
        <v>year 2017</v>
      </c>
      <c r="E223" s="172">
        <f t="shared" si="3"/>
        <v>0</v>
      </c>
      <c r="F223" s="172">
        <v>0</v>
      </c>
      <c r="G223" s="172">
        <v>0</v>
      </c>
      <c r="H223" s="296">
        <v>0</v>
      </c>
      <c r="I223" s="296">
        <v>0</v>
      </c>
    </row>
    <row r="224" spans="2:9" ht="12.75" customHeight="1">
      <c r="B224" s="65" t="s">
        <v>482</v>
      </c>
      <c r="C224" s="64" t="s">
        <v>483</v>
      </c>
      <c r="D224" s="39" t="str">
        <f>$D$12</f>
        <v>year 2018</v>
      </c>
      <c r="E224" s="168">
        <f t="shared" si="3"/>
        <v>0</v>
      </c>
      <c r="F224" s="168">
        <v>0</v>
      </c>
      <c r="G224" s="168">
        <v>0</v>
      </c>
      <c r="H224" s="296">
        <v>0</v>
      </c>
      <c r="I224" s="296">
        <v>0</v>
      </c>
    </row>
    <row r="225" spans="3:9" ht="12.75" customHeight="1">
      <c r="C225" s="49"/>
      <c r="D225" s="48" t="str">
        <f>$D$13</f>
        <v>year 2017</v>
      </c>
      <c r="E225" s="172">
        <f t="shared" si="3"/>
        <v>0</v>
      </c>
      <c r="F225" s="172">
        <v>0</v>
      </c>
      <c r="G225" s="172">
        <v>0</v>
      </c>
      <c r="H225" s="296">
        <v>0</v>
      </c>
      <c r="I225" s="296">
        <v>0</v>
      </c>
    </row>
    <row r="226" spans="2:9" ht="12.75" customHeight="1">
      <c r="B226" s="65" t="s">
        <v>484</v>
      </c>
      <c r="C226" s="64" t="s">
        <v>485</v>
      </c>
      <c r="D226" s="39" t="str">
        <f>$D$12</f>
        <v>year 2018</v>
      </c>
      <c r="E226" s="168">
        <f t="shared" si="3"/>
        <v>0</v>
      </c>
      <c r="F226" s="168">
        <v>0</v>
      </c>
      <c r="G226" s="168">
        <v>0</v>
      </c>
      <c r="H226" s="296">
        <v>0</v>
      </c>
      <c r="I226" s="296">
        <v>0</v>
      </c>
    </row>
    <row r="227" spans="3:9" ht="12.75" customHeight="1">
      <c r="C227" s="49"/>
      <c r="D227" s="48" t="str">
        <f>$D$13</f>
        <v>year 2017</v>
      </c>
      <c r="E227" s="172">
        <f t="shared" si="3"/>
        <v>0</v>
      </c>
      <c r="F227" s="172">
        <v>0</v>
      </c>
      <c r="G227" s="172">
        <v>0</v>
      </c>
      <c r="H227" s="296">
        <v>0</v>
      </c>
      <c r="I227" s="296">
        <v>0</v>
      </c>
    </row>
    <row r="228" spans="2:9" ht="12.75" customHeight="1">
      <c r="B228" s="65" t="s">
        <v>30</v>
      </c>
      <c r="C228" s="64" t="s">
        <v>168</v>
      </c>
      <c r="D228" s="39" t="str">
        <f>$D$12</f>
        <v>year 2018</v>
      </c>
      <c r="E228" s="168">
        <f t="shared" si="3"/>
        <v>0</v>
      </c>
      <c r="F228" s="168">
        <v>0</v>
      </c>
      <c r="G228" s="168">
        <v>0</v>
      </c>
      <c r="H228" s="296">
        <v>0</v>
      </c>
      <c r="I228" s="296">
        <v>0</v>
      </c>
    </row>
    <row r="229" spans="3:9" ht="12.75" customHeight="1">
      <c r="C229" s="49"/>
      <c r="D229" s="48" t="str">
        <f>$D$13</f>
        <v>year 2017</v>
      </c>
      <c r="E229" s="172">
        <f t="shared" si="3"/>
        <v>0</v>
      </c>
      <c r="F229" s="172">
        <v>0</v>
      </c>
      <c r="G229" s="172">
        <v>0</v>
      </c>
      <c r="H229" s="296">
        <v>0</v>
      </c>
      <c r="I229" s="296">
        <v>0</v>
      </c>
    </row>
    <row r="230" spans="2:9" ht="12.75" customHeight="1">
      <c r="B230" s="65" t="s">
        <v>486</v>
      </c>
      <c r="C230" s="64" t="s">
        <v>487</v>
      </c>
      <c r="D230" s="39" t="str">
        <f>$D$12</f>
        <v>year 2018</v>
      </c>
      <c r="E230" s="168">
        <f t="shared" si="3"/>
        <v>0</v>
      </c>
      <c r="F230" s="168">
        <v>0</v>
      </c>
      <c r="G230" s="168">
        <v>0</v>
      </c>
      <c r="H230" s="296">
        <v>0</v>
      </c>
      <c r="I230" s="296">
        <v>0</v>
      </c>
    </row>
    <row r="231" spans="3:9" ht="12.75" customHeight="1">
      <c r="C231" s="49"/>
      <c r="D231" s="48" t="str">
        <f>$D$13</f>
        <v>year 2017</v>
      </c>
      <c r="E231" s="172">
        <f t="shared" si="3"/>
        <v>0</v>
      </c>
      <c r="F231" s="172">
        <v>0</v>
      </c>
      <c r="G231" s="172">
        <v>0</v>
      </c>
      <c r="H231" s="296">
        <v>0</v>
      </c>
      <c r="I231" s="296">
        <v>0</v>
      </c>
    </row>
    <row r="232" spans="2:9" ht="12.75" customHeight="1">
      <c r="B232" s="65" t="s">
        <v>488</v>
      </c>
      <c r="C232" s="64" t="s">
        <v>489</v>
      </c>
      <c r="D232" s="39" t="str">
        <f>$D$12</f>
        <v>year 2018</v>
      </c>
      <c r="E232" s="168">
        <f t="shared" si="3"/>
        <v>0</v>
      </c>
      <c r="F232" s="168">
        <v>0</v>
      </c>
      <c r="G232" s="168">
        <v>0</v>
      </c>
      <c r="H232" s="296">
        <v>0</v>
      </c>
      <c r="I232" s="296">
        <v>0</v>
      </c>
    </row>
    <row r="233" spans="3:9" ht="12.75" customHeight="1">
      <c r="C233" s="49"/>
      <c r="D233" s="48" t="str">
        <f>$D$13</f>
        <v>year 2017</v>
      </c>
      <c r="E233" s="172">
        <f t="shared" si="3"/>
        <v>0</v>
      </c>
      <c r="F233" s="172">
        <v>0</v>
      </c>
      <c r="G233" s="172">
        <v>0</v>
      </c>
      <c r="H233" s="296">
        <v>0</v>
      </c>
      <c r="I233" s="296">
        <v>0</v>
      </c>
    </row>
    <row r="234" spans="2:9" ht="12.75" customHeight="1">
      <c r="B234" s="65" t="s">
        <v>490</v>
      </c>
      <c r="C234" s="64" t="s">
        <v>491</v>
      </c>
      <c r="D234" s="39" t="str">
        <f>$D$12</f>
        <v>year 2018</v>
      </c>
      <c r="E234" s="168">
        <f t="shared" si="3"/>
        <v>0</v>
      </c>
      <c r="F234" s="168">
        <v>0</v>
      </c>
      <c r="G234" s="168">
        <v>0</v>
      </c>
      <c r="H234" s="296">
        <v>0</v>
      </c>
      <c r="I234" s="296">
        <v>0</v>
      </c>
    </row>
    <row r="235" spans="3:9" ht="12.75" customHeight="1">
      <c r="C235" s="49"/>
      <c r="D235" s="48" t="str">
        <f>$D$13</f>
        <v>year 2017</v>
      </c>
      <c r="E235" s="172">
        <f t="shared" si="3"/>
        <v>0</v>
      </c>
      <c r="F235" s="172">
        <v>0</v>
      </c>
      <c r="G235" s="172">
        <v>0</v>
      </c>
      <c r="H235" s="296">
        <v>0</v>
      </c>
      <c r="I235" s="296">
        <v>0</v>
      </c>
    </row>
    <row r="236" spans="2:9" ht="12.75" customHeight="1">
      <c r="B236" s="65" t="s">
        <v>492</v>
      </c>
      <c r="C236" s="64" t="s">
        <v>493</v>
      </c>
      <c r="D236" s="39" t="str">
        <f>$D$12</f>
        <v>year 2018</v>
      </c>
      <c r="E236" s="168">
        <f t="shared" si="3"/>
        <v>0</v>
      </c>
      <c r="F236" s="168">
        <v>0</v>
      </c>
      <c r="G236" s="168">
        <v>0</v>
      </c>
      <c r="H236" s="296">
        <v>0</v>
      </c>
      <c r="I236" s="296">
        <v>0</v>
      </c>
    </row>
    <row r="237" spans="3:9" ht="12.75" customHeight="1">
      <c r="C237" s="49"/>
      <c r="D237" s="48" t="str">
        <f>$D$13</f>
        <v>year 2017</v>
      </c>
      <c r="E237" s="172">
        <f t="shared" si="3"/>
        <v>0</v>
      </c>
      <c r="F237" s="172">
        <v>0</v>
      </c>
      <c r="G237" s="172">
        <v>0</v>
      </c>
      <c r="H237" s="296">
        <v>0</v>
      </c>
      <c r="I237" s="296">
        <v>0</v>
      </c>
    </row>
    <row r="238" spans="2:9" ht="12.75" customHeight="1">
      <c r="B238" s="65" t="s">
        <v>42</v>
      </c>
      <c r="C238" s="64" t="s">
        <v>2</v>
      </c>
      <c r="D238" s="39" t="str">
        <f>$D$12</f>
        <v>year 2018</v>
      </c>
      <c r="E238" s="168">
        <f t="shared" si="3"/>
        <v>0</v>
      </c>
      <c r="F238" s="168">
        <v>0</v>
      </c>
      <c r="G238" s="168">
        <v>0</v>
      </c>
      <c r="H238" s="296">
        <v>0</v>
      </c>
      <c r="I238" s="296">
        <v>0</v>
      </c>
    </row>
    <row r="239" spans="3:9" ht="12.75" customHeight="1">
      <c r="C239" s="49"/>
      <c r="D239" s="48" t="str">
        <f>$D$13</f>
        <v>year 2017</v>
      </c>
      <c r="E239" s="172">
        <f t="shared" si="3"/>
        <v>0</v>
      </c>
      <c r="F239" s="172">
        <v>0</v>
      </c>
      <c r="G239" s="172">
        <v>0</v>
      </c>
      <c r="H239" s="296">
        <v>0</v>
      </c>
      <c r="I239" s="296">
        <v>0</v>
      </c>
    </row>
    <row r="240" spans="2:9" ht="12.75" customHeight="1">
      <c r="B240" s="65" t="s">
        <v>31</v>
      </c>
      <c r="C240" s="64" t="s">
        <v>169</v>
      </c>
      <c r="D240" s="39" t="str">
        <f>$D$12</f>
        <v>year 2018</v>
      </c>
      <c r="E240" s="168">
        <f t="shared" si="3"/>
        <v>0</v>
      </c>
      <c r="F240" s="168">
        <v>0</v>
      </c>
      <c r="G240" s="168">
        <v>0</v>
      </c>
      <c r="H240" s="296">
        <v>0</v>
      </c>
      <c r="I240" s="296">
        <v>0</v>
      </c>
    </row>
    <row r="241" spans="3:9" ht="12.75" customHeight="1">
      <c r="C241" s="49"/>
      <c r="D241" s="48" t="str">
        <f>$D$13</f>
        <v>year 2017</v>
      </c>
      <c r="E241" s="172">
        <f t="shared" si="3"/>
        <v>0</v>
      </c>
      <c r="F241" s="172">
        <v>0</v>
      </c>
      <c r="G241" s="172">
        <v>0</v>
      </c>
      <c r="H241" s="296">
        <v>0</v>
      </c>
      <c r="I241" s="296">
        <v>0</v>
      </c>
    </row>
    <row r="242" spans="2:9" ht="12.75" customHeight="1">
      <c r="B242" s="65" t="s">
        <v>32</v>
      </c>
      <c r="C242" s="64" t="s">
        <v>170</v>
      </c>
      <c r="D242" s="39" t="str">
        <f>$D$12</f>
        <v>year 2018</v>
      </c>
      <c r="E242" s="168">
        <f t="shared" si="3"/>
        <v>0</v>
      </c>
      <c r="F242" s="168">
        <v>0</v>
      </c>
      <c r="G242" s="168">
        <v>0</v>
      </c>
      <c r="H242" s="296">
        <v>0</v>
      </c>
      <c r="I242" s="296">
        <v>0</v>
      </c>
    </row>
    <row r="243" spans="3:9" ht="12.75" customHeight="1">
      <c r="C243" s="49"/>
      <c r="D243" s="48" t="str">
        <f>$D$13</f>
        <v>year 2017</v>
      </c>
      <c r="E243" s="172">
        <f t="shared" si="3"/>
        <v>0</v>
      </c>
      <c r="F243" s="172">
        <v>0</v>
      </c>
      <c r="G243" s="172">
        <v>0</v>
      </c>
      <c r="H243" s="296">
        <v>0</v>
      </c>
      <c r="I243" s="296">
        <v>0</v>
      </c>
    </row>
    <row r="244" spans="2:9" ht="12.75" customHeight="1">
      <c r="B244" s="65" t="s">
        <v>494</v>
      </c>
      <c r="C244" s="64" t="s">
        <v>495</v>
      </c>
      <c r="D244" s="39" t="str">
        <f>$D$12</f>
        <v>year 2018</v>
      </c>
      <c r="E244" s="168">
        <f t="shared" si="3"/>
        <v>0</v>
      </c>
      <c r="F244" s="168">
        <v>0</v>
      </c>
      <c r="G244" s="168">
        <v>0</v>
      </c>
      <c r="H244" s="296">
        <v>0</v>
      </c>
      <c r="I244" s="296">
        <v>0</v>
      </c>
    </row>
    <row r="245" spans="3:9" ht="12.75" customHeight="1">
      <c r="C245" s="49"/>
      <c r="D245" s="48" t="str">
        <f>$D$13</f>
        <v>year 2017</v>
      </c>
      <c r="E245" s="172">
        <f t="shared" si="3"/>
        <v>0</v>
      </c>
      <c r="F245" s="172">
        <v>0</v>
      </c>
      <c r="G245" s="172">
        <v>0</v>
      </c>
      <c r="H245" s="296">
        <v>0</v>
      </c>
      <c r="I245" s="296">
        <v>0</v>
      </c>
    </row>
    <row r="246" spans="2:9" ht="12.75" customHeight="1">
      <c r="B246" s="65" t="s">
        <v>496</v>
      </c>
      <c r="C246" s="64" t="s">
        <v>497</v>
      </c>
      <c r="D246" s="39" t="str">
        <f>$D$12</f>
        <v>year 2018</v>
      </c>
      <c r="E246" s="168">
        <f t="shared" si="3"/>
        <v>0</v>
      </c>
      <c r="F246" s="168">
        <v>0</v>
      </c>
      <c r="G246" s="168">
        <v>0</v>
      </c>
      <c r="H246" s="296">
        <v>0</v>
      </c>
      <c r="I246" s="296">
        <v>0</v>
      </c>
    </row>
    <row r="247" spans="3:9" ht="12.75" customHeight="1">
      <c r="C247" s="49"/>
      <c r="D247" s="48" t="str">
        <f>$D$13</f>
        <v>year 2017</v>
      </c>
      <c r="E247" s="172">
        <f t="shared" si="3"/>
        <v>0</v>
      </c>
      <c r="F247" s="172">
        <v>0</v>
      </c>
      <c r="G247" s="172">
        <v>0</v>
      </c>
      <c r="H247" s="296">
        <v>0</v>
      </c>
      <c r="I247" s="296">
        <v>0</v>
      </c>
    </row>
    <row r="248" spans="2:9" ht="12.75" customHeight="1">
      <c r="B248" s="65" t="s">
        <v>498</v>
      </c>
      <c r="C248" s="64" t="s">
        <v>499</v>
      </c>
      <c r="D248" s="39" t="str">
        <f>$D$12</f>
        <v>year 2018</v>
      </c>
      <c r="E248" s="168">
        <f t="shared" si="3"/>
        <v>0</v>
      </c>
      <c r="F248" s="168">
        <v>0</v>
      </c>
      <c r="G248" s="168">
        <v>0</v>
      </c>
      <c r="H248" s="296">
        <v>0</v>
      </c>
      <c r="I248" s="296">
        <v>0</v>
      </c>
    </row>
    <row r="249" spans="3:9" ht="12.75" customHeight="1">
      <c r="C249" s="49"/>
      <c r="D249" s="48" t="str">
        <f>$D$13</f>
        <v>year 2017</v>
      </c>
      <c r="E249" s="172">
        <f t="shared" si="3"/>
        <v>0</v>
      </c>
      <c r="F249" s="172">
        <v>0</v>
      </c>
      <c r="G249" s="172">
        <v>0</v>
      </c>
      <c r="H249" s="296">
        <v>0</v>
      </c>
      <c r="I249" s="296">
        <v>0</v>
      </c>
    </row>
    <row r="250" spans="2:9" ht="12.75" customHeight="1">
      <c r="B250" s="65" t="s">
        <v>500</v>
      </c>
      <c r="C250" s="64" t="s">
        <v>501</v>
      </c>
      <c r="D250" s="39" t="str">
        <f>$D$12</f>
        <v>year 2018</v>
      </c>
      <c r="E250" s="168">
        <f t="shared" si="3"/>
        <v>0</v>
      </c>
      <c r="F250" s="168">
        <v>0</v>
      </c>
      <c r="G250" s="168">
        <v>0</v>
      </c>
      <c r="H250" s="296">
        <v>0</v>
      </c>
      <c r="I250" s="296">
        <v>0</v>
      </c>
    </row>
    <row r="251" spans="3:9" ht="12.75" customHeight="1">
      <c r="C251" s="49"/>
      <c r="D251" s="48" t="str">
        <f>$D$13</f>
        <v>year 2017</v>
      </c>
      <c r="E251" s="172">
        <f t="shared" si="3"/>
        <v>0</v>
      </c>
      <c r="F251" s="172">
        <v>0</v>
      </c>
      <c r="G251" s="172">
        <v>0</v>
      </c>
      <c r="H251" s="296">
        <v>0</v>
      </c>
      <c r="I251" s="296">
        <v>0</v>
      </c>
    </row>
    <row r="252" spans="2:9" ht="12.75" customHeight="1">
      <c r="B252" s="65" t="s">
        <v>502</v>
      </c>
      <c r="C252" s="64" t="s">
        <v>503</v>
      </c>
      <c r="D252" s="39" t="str">
        <f>$D$12</f>
        <v>year 2018</v>
      </c>
      <c r="E252" s="168">
        <f t="shared" si="3"/>
        <v>0</v>
      </c>
      <c r="F252" s="168">
        <v>0</v>
      </c>
      <c r="G252" s="168">
        <v>0</v>
      </c>
      <c r="H252" s="296">
        <v>0</v>
      </c>
      <c r="I252" s="296">
        <v>0</v>
      </c>
    </row>
    <row r="253" spans="3:9" ht="12.75" customHeight="1">
      <c r="C253" s="49"/>
      <c r="D253" s="48" t="str">
        <f>$D$13</f>
        <v>year 2017</v>
      </c>
      <c r="E253" s="172">
        <f t="shared" si="3"/>
        <v>0</v>
      </c>
      <c r="F253" s="172">
        <v>0</v>
      </c>
      <c r="G253" s="172">
        <v>0</v>
      </c>
      <c r="H253" s="296">
        <v>0</v>
      </c>
      <c r="I253" s="296">
        <v>0</v>
      </c>
    </row>
    <row r="254" spans="2:9" ht="12.75" customHeight="1">
      <c r="B254" s="65" t="s">
        <v>504</v>
      </c>
      <c r="C254" s="64" t="s">
        <v>505</v>
      </c>
      <c r="D254" s="39" t="str">
        <f>$D$12</f>
        <v>year 2018</v>
      </c>
      <c r="E254" s="168">
        <f t="shared" si="3"/>
        <v>0</v>
      </c>
      <c r="F254" s="168">
        <v>0</v>
      </c>
      <c r="G254" s="168">
        <v>0</v>
      </c>
      <c r="H254" s="296">
        <v>0</v>
      </c>
      <c r="I254" s="296">
        <v>0</v>
      </c>
    </row>
    <row r="255" spans="3:9" ht="12.75" customHeight="1">
      <c r="C255" s="49"/>
      <c r="D255" s="48" t="str">
        <f>$D$13</f>
        <v>year 2017</v>
      </c>
      <c r="E255" s="172">
        <f t="shared" si="3"/>
        <v>0</v>
      </c>
      <c r="F255" s="172">
        <v>0</v>
      </c>
      <c r="G255" s="172">
        <v>0</v>
      </c>
      <c r="H255" s="296">
        <v>0</v>
      </c>
      <c r="I255" s="296">
        <v>0</v>
      </c>
    </row>
    <row r="256" spans="2:9" ht="12.75" customHeight="1">
      <c r="B256" s="65" t="s">
        <v>506</v>
      </c>
      <c r="C256" s="64" t="s">
        <v>507</v>
      </c>
      <c r="D256" s="39" t="str">
        <f>$D$12</f>
        <v>year 2018</v>
      </c>
      <c r="E256" s="168">
        <f t="shared" si="3"/>
        <v>0</v>
      </c>
      <c r="F256" s="168">
        <v>0</v>
      </c>
      <c r="G256" s="168">
        <v>0</v>
      </c>
      <c r="H256" s="296">
        <v>0</v>
      </c>
      <c r="I256" s="296">
        <v>0</v>
      </c>
    </row>
    <row r="257" spans="3:9" ht="12.75" customHeight="1">
      <c r="C257" s="49"/>
      <c r="D257" s="48" t="str">
        <f>$D$13</f>
        <v>year 2017</v>
      </c>
      <c r="E257" s="172">
        <f t="shared" si="3"/>
        <v>0</v>
      </c>
      <c r="F257" s="172">
        <v>0</v>
      </c>
      <c r="G257" s="172">
        <v>0</v>
      </c>
      <c r="H257" s="296">
        <v>0</v>
      </c>
      <c r="I257" s="296">
        <v>0</v>
      </c>
    </row>
    <row r="258" spans="2:9" ht="12.75" customHeight="1">
      <c r="B258" s="65" t="s">
        <v>24</v>
      </c>
      <c r="C258" s="64" t="s">
        <v>0</v>
      </c>
      <c r="D258" s="39" t="str">
        <f>$D$12</f>
        <v>year 2018</v>
      </c>
      <c r="E258" s="168">
        <f t="shared" si="3"/>
        <v>0</v>
      </c>
      <c r="F258" s="168">
        <v>0</v>
      </c>
      <c r="G258" s="168">
        <v>0</v>
      </c>
      <c r="H258" s="296">
        <v>0</v>
      </c>
      <c r="I258" s="296">
        <v>0</v>
      </c>
    </row>
    <row r="259" spans="3:9" ht="12.75" customHeight="1">
      <c r="C259" s="49"/>
      <c r="D259" s="48" t="str">
        <f>$D$13</f>
        <v>year 2017</v>
      </c>
      <c r="E259" s="172">
        <f t="shared" si="3"/>
        <v>0</v>
      </c>
      <c r="F259" s="172">
        <v>0</v>
      </c>
      <c r="G259" s="172">
        <v>0</v>
      </c>
      <c r="H259" s="296">
        <v>0</v>
      </c>
      <c r="I259" s="296">
        <v>0</v>
      </c>
    </row>
    <row r="260" spans="2:9" ht="12.75" customHeight="1">
      <c r="B260" s="65" t="s">
        <v>508</v>
      </c>
      <c r="C260" s="64" t="s">
        <v>509</v>
      </c>
      <c r="D260" s="39" t="str">
        <f>$D$12</f>
        <v>year 2018</v>
      </c>
      <c r="E260" s="168">
        <f t="shared" si="3"/>
        <v>0</v>
      </c>
      <c r="F260" s="168">
        <v>0</v>
      </c>
      <c r="G260" s="168">
        <v>0</v>
      </c>
      <c r="H260" s="296">
        <v>0</v>
      </c>
      <c r="I260" s="296">
        <v>0</v>
      </c>
    </row>
    <row r="261" spans="3:9" ht="12.75" customHeight="1">
      <c r="C261" s="49"/>
      <c r="D261" s="48" t="str">
        <f>$D$13</f>
        <v>year 2017</v>
      </c>
      <c r="E261" s="172">
        <f t="shared" si="3"/>
        <v>0</v>
      </c>
      <c r="F261" s="172">
        <v>0</v>
      </c>
      <c r="G261" s="172">
        <v>0</v>
      </c>
      <c r="H261" s="296">
        <v>0</v>
      </c>
      <c r="I261" s="296">
        <v>0</v>
      </c>
    </row>
    <row r="262" spans="2:9" ht="12.75" customHeight="1">
      <c r="B262" s="65" t="s">
        <v>510</v>
      </c>
      <c r="C262" s="64" t="s">
        <v>511</v>
      </c>
      <c r="D262" s="39" t="str">
        <f>$D$12</f>
        <v>year 2018</v>
      </c>
      <c r="E262" s="168">
        <f t="shared" si="3"/>
        <v>0</v>
      </c>
      <c r="F262" s="168">
        <v>0</v>
      </c>
      <c r="G262" s="168">
        <v>0</v>
      </c>
      <c r="H262" s="296">
        <v>0</v>
      </c>
      <c r="I262" s="296">
        <v>0</v>
      </c>
    </row>
    <row r="263" spans="3:9" ht="12.75" customHeight="1">
      <c r="C263" s="49"/>
      <c r="D263" s="48" t="str">
        <f>$D$13</f>
        <v>year 2017</v>
      </c>
      <c r="E263" s="172">
        <f t="shared" si="3"/>
        <v>0</v>
      </c>
      <c r="F263" s="172">
        <v>0</v>
      </c>
      <c r="G263" s="172">
        <v>0</v>
      </c>
      <c r="H263" s="296">
        <v>0</v>
      </c>
      <c r="I263" s="296">
        <v>0</v>
      </c>
    </row>
    <row r="264" spans="2:9" ht="12.75" customHeight="1">
      <c r="B264" s="65" t="s">
        <v>512</v>
      </c>
      <c r="C264" s="64" t="s">
        <v>513</v>
      </c>
      <c r="D264" s="39" t="str">
        <f>$D$12</f>
        <v>year 2018</v>
      </c>
      <c r="E264" s="168">
        <f t="shared" si="3"/>
        <v>0</v>
      </c>
      <c r="F264" s="168">
        <v>0</v>
      </c>
      <c r="G264" s="168">
        <v>0</v>
      </c>
      <c r="H264" s="296">
        <v>0</v>
      </c>
      <c r="I264" s="296">
        <v>0</v>
      </c>
    </row>
    <row r="265" spans="3:9" ht="12.75" customHeight="1">
      <c r="C265" s="49"/>
      <c r="D265" s="48" t="str">
        <f>$D$13</f>
        <v>year 2017</v>
      </c>
      <c r="E265" s="172">
        <f t="shared" si="3"/>
        <v>0</v>
      </c>
      <c r="F265" s="172">
        <v>0</v>
      </c>
      <c r="G265" s="172">
        <v>0</v>
      </c>
      <c r="H265" s="296">
        <v>0</v>
      </c>
      <c r="I265" s="296">
        <v>0</v>
      </c>
    </row>
    <row r="266" spans="2:9" ht="12.75" customHeight="1">
      <c r="B266" s="65" t="s">
        <v>514</v>
      </c>
      <c r="C266" s="64" t="s">
        <v>515</v>
      </c>
      <c r="D266" s="39" t="str">
        <f>$D$12</f>
        <v>year 2018</v>
      </c>
      <c r="E266" s="168">
        <f t="shared" si="3"/>
        <v>0</v>
      </c>
      <c r="F266" s="168">
        <v>0</v>
      </c>
      <c r="G266" s="168">
        <v>0</v>
      </c>
      <c r="H266" s="296">
        <v>0</v>
      </c>
      <c r="I266" s="296">
        <v>0</v>
      </c>
    </row>
    <row r="267" spans="3:9" ht="12.75" customHeight="1">
      <c r="C267" s="49"/>
      <c r="D267" s="48" t="str">
        <f>$D$13</f>
        <v>year 2017</v>
      </c>
      <c r="E267" s="172">
        <f t="shared" si="3"/>
        <v>0</v>
      </c>
      <c r="F267" s="172">
        <v>0</v>
      </c>
      <c r="G267" s="172">
        <v>0</v>
      </c>
      <c r="H267" s="296">
        <v>0</v>
      </c>
      <c r="I267" s="296">
        <v>0</v>
      </c>
    </row>
    <row r="268" spans="2:9" ht="12.75" customHeight="1">
      <c r="B268" s="65" t="s">
        <v>516</v>
      </c>
      <c r="C268" s="64" t="s">
        <v>517</v>
      </c>
      <c r="D268" s="39" t="str">
        <f>$D$12</f>
        <v>year 2018</v>
      </c>
      <c r="E268" s="168">
        <f t="shared" si="3"/>
        <v>0</v>
      </c>
      <c r="F268" s="168">
        <v>0</v>
      </c>
      <c r="G268" s="168">
        <v>0</v>
      </c>
      <c r="H268" s="296">
        <v>0</v>
      </c>
      <c r="I268" s="296">
        <v>0</v>
      </c>
    </row>
    <row r="269" spans="3:9" ht="12.75" customHeight="1">
      <c r="C269" s="49"/>
      <c r="D269" s="48" t="str">
        <f>$D$13</f>
        <v>year 2017</v>
      </c>
      <c r="E269" s="172">
        <f t="shared" si="3"/>
        <v>0</v>
      </c>
      <c r="F269" s="172">
        <v>0</v>
      </c>
      <c r="G269" s="172">
        <v>0</v>
      </c>
      <c r="H269" s="296">
        <v>0</v>
      </c>
      <c r="I269" s="296">
        <v>0</v>
      </c>
    </row>
    <row r="270" spans="2:9" ht="12.75" customHeight="1">
      <c r="B270" s="65" t="s">
        <v>518</v>
      </c>
      <c r="C270" s="64" t="s">
        <v>519</v>
      </c>
      <c r="D270" s="39" t="str">
        <f>$D$12</f>
        <v>year 2018</v>
      </c>
      <c r="E270" s="168">
        <f t="shared" si="3"/>
        <v>0</v>
      </c>
      <c r="F270" s="168">
        <v>0</v>
      </c>
      <c r="G270" s="168">
        <v>0</v>
      </c>
      <c r="H270" s="296">
        <v>0</v>
      </c>
      <c r="I270" s="296">
        <v>0</v>
      </c>
    </row>
    <row r="271" spans="3:9" ht="12.75" customHeight="1">
      <c r="C271" s="49"/>
      <c r="D271" s="48" t="str">
        <f>$D$13</f>
        <v>year 2017</v>
      </c>
      <c r="E271" s="172">
        <f t="shared" si="3"/>
        <v>0</v>
      </c>
      <c r="F271" s="172">
        <v>0</v>
      </c>
      <c r="G271" s="172">
        <v>0</v>
      </c>
      <c r="H271" s="296">
        <v>0</v>
      </c>
      <c r="I271" s="296">
        <v>0</v>
      </c>
    </row>
    <row r="272" spans="2:9" ht="12.75" customHeight="1">
      <c r="B272" s="65" t="s">
        <v>520</v>
      </c>
      <c r="C272" s="64" t="s">
        <v>521</v>
      </c>
      <c r="D272" s="39" t="str">
        <f>$D$12</f>
        <v>year 2018</v>
      </c>
      <c r="E272" s="168">
        <f aca="true" t="shared" si="4" ref="E272:E335">SUM(F272:G272)</f>
        <v>0</v>
      </c>
      <c r="F272" s="168">
        <v>0</v>
      </c>
      <c r="G272" s="168">
        <v>0</v>
      </c>
      <c r="H272" s="296">
        <v>0</v>
      </c>
      <c r="I272" s="296">
        <v>0</v>
      </c>
    </row>
    <row r="273" spans="3:9" ht="12.75" customHeight="1">
      <c r="C273" s="49"/>
      <c r="D273" s="48" t="str">
        <f>$D$13</f>
        <v>year 2017</v>
      </c>
      <c r="E273" s="172">
        <f t="shared" si="4"/>
        <v>0</v>
      </c>
      <c r="F273" s="172">
        <v>0</v>
      </c>
      <c r="G273" s="172">
        <v>0</v>
      </c>
      <c r="H273" s="296">
        <v>0</v>
      </c>
      <c r="I273" s="296">
        <v>0</v>
      </c>
    </row>
    <row r="274" spans="2:9" ht="12.75" customHeight="1">
      <c r="B274" s="65" t="s">
        <v>522</v>
      </c>
      <c r="C274" s="64" t="s">
        <v>523</v>
      </c>
      <c r="D274" s="39" t="str">
        <f>$D$12</f>
        <v>year 2018</v>
      </c>
      <c r="E274" s="168">
        <f t="shared" si="4"/>
        <v>0</v>
      </c>
      <c r="F274" s="168">
        <v>0</v>
      </c>
      <c r="G274" s="168">
        <v>0</v>
      </c>
      <c r="H274" s="296">
        <v>0</v>
      </c>
      <c r="I274" s="296">
        <v>0</v>
      </c>
    </row>
    <row r="275" spans="3:9" ht="12.75" customHeight="1">
      <c r="C275" s="49"/>
      <c r="D275" s="48" t="str">
        <f>$D$13</f>
        <v>year 2017</v>
      </c>
      <c r="E275" s="172">
        <f t="shared" si="4"/>
        <v>0</v>
      </c>
      <c r="F275" s="172">
        <v>0</v>
      </c>
      <c r="G275" s="172">
        <v>0</v>
      </c>
      <c r="H275" s="296">
        <v>0</v>
      </c>
      <c r="I275" s="296">
        <v>0</v>
      </c>
    </row>
    <row r="276" spans="2:9" ht="12.75" customHeight="1">
      <c r="B276" s="65" t="s">
        <v>524</v>
      </c>
      <c r="C276" s="64" t="s">
        <v>525</v>
      </c>
      <c r="D276" s="39" t="str">
        <f>$D$12</f>
        <v>year 2018</v>
      </c>
      <c r="E276" s="168">
        <f t="shared" si="4"/>
        <v>0</v>
      </c>
      <c r="F276" s="168">
        <v>0</v>
      </c>
      <c r="G276" s="168">
        <v>0</v>
      </c>
      <c r="H276" s="296">
        <v>0</v>
      </c>
      <c r="I276" s="296">
        <v>0</v>
      </c>
    </row>
    <row r="277" spans="3:9" ht="12.75" customHeight="1">
      <c r="C277" s="49"/>
      <c r="D277" s="48" t="str">
        <f>$D$13</f>
        <v>year 2017</v>
      </c>
      <c r="E277" s="172">
        <f t="shared" si="4"/>
        <v>0</v>
      </c>
      <c r="F277" s="172">
        <v>0</v>
      </c>
      <c r="G277" s="172">
        <v>0</v>
      </c>
      <c r="H277" s="296">
        <v>0</v>
      </c>
      <c r="I277" s="296">
        <v>0</v>
      </c>
    </row>
    <row r="278" spans="2:9" ht="12.75" customHeight="1">
      <c r="B278" s="65" t="s">
        <v>526</v>
      </c>
      <c r="C278" s="64" t="s">
        <v>527</v>
      </c>
      <c r="D278" s="39" t="str">
        <f>$D$12</f>
        <v>year 2018</v>
      </c>
      <c r="E278" s="168">
        <f t="shared" si="4"/>
        <v>0</v>
      </c>
      <c r="F278" s="168">
        <v>0</v>
      </c>
      <c r="G278" s="168">
        <v>0</v>
      </c>
      <c r="H278" s="296">
        <v>0</v>
      </c>
      <c r="I278" s="296">
        <v>0</v>
      </c>
    </row>
    <row r="279" spans="3:9" ht="12.75" customHeight="1">
      <c r="C279" s="49"/>
      <c r="D279" s="48" t="str">
        <f>$D$13</f>
        <v>year 2017</v>
      </c>
      <c r="E279" s="172">
        <f t="shared" si="4"/>
        <v>0</v>
      </c>
      <c r="F279" s="172">
        <v>0</v>
      </c>
      <c r="G279" s="172">
        <v>0</v>
      </c>
      <c r="H279" s="296">
        <v>0</v>
      </c>
      <c r="I279" s="296">
        <v>0</v>
      </c>
    </row>
    <row r="280" spans="2:9" ht="12.75" customHeight="1">
      <c r="B280" s="65" t="s">
        <v>528</v>
      </c>
      <c r="C280" s="64" t="s">
        <v>529</v>
      </c>
      <c r="D280" s="39" t="str">
        <f>$D$12</f>
        <v>year 2018</v>
      </c>
      <c r="E280" s="168">
        <f t="shared" si="4"/>
        <v>0</v>
      </c>
      <c r="F280" s="168">
        <v>0</v>
      </c>
      <c r="G280" s="168">
        <v>0</v>
      </c>
      <c r="H280" s="296">
        <v>0</v>
      </c>
      <c r="I280" s="296">
        <v>0</v>
      </c>
    </row>
    <row r="281" spans="3:9" ht="12.75" customHeight="1">
      <c r="C281" s="49"/>
      <c r="D281" s="48" t="str">
        <f>$D$13</f>
        <v>year 2017</v>
      </c>
      <c r="E281" s="172">
        <f t="shared" si="4"/>
        <v>0</v>
      </c>
      <c r="F281" s="172">
        <v>0</v>
      </c>
      <c r="G281" s="172">
        <v>0</v>
      </c>
      <c r="H281" s="296">
        <v>0</v>
      </c>
      <c r="I281" s="296">
        <v>0</v>
      </c>
    </row>
    <row r="282" spans="2:9" ht="12.75" customHeight="1">
      <c r="B282" s="65" t="s">
        <v>530</v>
      </c>
      <c r="C282" s="64" t="s">
        <v>531</v>
      </c>
      <c r="D282" s="39" t="str">
        <f>$D$12</f>
        <v>year 2018</v>
      </c>
      <c r="E282" s="168">
        <f t="shared" si="4"/>
        <v>0</v>
      </c>
      <c r="F282" s="168">
        <v>0</v>
      </c>
      <c r="G282" s="168">
        <v>0</v>
      </c>
      <c r="H282" s="296">
        <v>0</v>
      </c>
      <c r="I282" s="296">
        <v>0</v>
      </c>
    </row>
    <row r="283" spans="3:9" ht="12.75" customHeight="1">
      <c r="C283" s="49"/>
      <c r="D283" s="48" t="str">
        <f>$D$13</f>
        <v>year 2017</v>
      </c>
      <c r="E283" s="172">
        <f t="shared" si="4"/>
        <v>0</v>
      </c>
      <c r="F283" s="172">
        <v>0</v>
      </c>
      <c r="G283" s="172">
        <v>0</v>
      </c>
      <c r="H283" s="296">
        <v>0</v>
      </c>
      <c r="I283" s="296">
        <v>0</v>
      </c>
    </row>
    <row r="284" spans="2:9" ht="12.75" customHeight="1">
      <c r="B284" s="65" t="s">
        <v>532</v>
      </c>
      <c r="C284" s="64" t="s">
        <v>533</v>
      </c>
      <c r="D284" s="39" t="str">
        <f>$D$12</f>
        <v>year 2018</v>
      </c>
      <c r="E284" s="168">
        <f t="shared" si="4"/>
        <v>0</v>
      </c>
      <c r="F284" s="168">
        <v>0</v>
      </c>
      <c r="G284" s="168">
        <v>0</v>
      </c>
      <c r="H284" s="296">
        <v>0</v>
      </c>
      <c r="I284" s="296">
        <v>0</v>
      </c>
    </row>
    <row r="285" spans="3:9" ht="12.75" customHeight="1">
      <c r="C285" s="49"/>
      <c r="D285" s="48" t="str">
        <f>$D$13</f>
        <v>year 2017</v>
      </c>
      <c r="E285" s="172">
        <f t="shared" si="4"/>
        <v>0</v>
      </c>
      <c r="F285" s="172">
        <v>0</v>
      </c>
      <c r="G285" s="172">
        <v>0</v>
      </c>
      <c r="H285" s="296">
        <v>0</v>
      </c>
      <c r="I285" s="296">
        <v>0</v>
      </c>
    </row>
    <row r="286" spans="2:9" ht="12.75" customHeight="1">
      <c r="B286" s="65" t="s">
        <v>534</v>
      </c>
      <c r="C286" s="64" t="s">
        <v>535</v>
      </c>
      <c r="D286" s="39" t="str">
        <f>$D$12</f>
        <v>year 2018</v>
      </c>
      <c r="E286" s="168">
        <f t="shared" si="4"/>
        <v>0</v>
      </c>
      <c r="F286" s="168">
        <v>0</v>
      </c>
      <c r="G286" s="168">
        <v>0</v>
      </c>
      <c r="H286" s="296">
        <v>0</v>
      </c>
      <c r="I286" s="296">
        <v>0</v>
      </c>
    </row>
    <row r="287" spans="3:9" ht="12.75" customHeight="1">
      <c r="C287" s="49"/>
      <c r="D287" s="48" t="str">
        <f>$D$13</f>
        <v>year 2017</v>
      </c>
      <c r="E287" s="172">
        <f t="shared" si="4"/>
        <v>0</v>
      </c>
      <c r="F287" s="172">
        <v>0</v>
      </c>
      <c r="G287" s="172">
        <v>0</v>
      </c>
      <c r="H287" s="296">
        <v>0</v>
      </c>
      <c r="I287" s="296">
        <v>0</v>
      </c>
    </row>
    <row r="288" spans="2:9" ht="12.75" customHeight="1">
      <c r="B288" s="65" t="s">
        <v>536</v>
      </c>
      <c r="C288" s="64" t="s">
        <v>537</v>
      </c>
      <c r="D288" s="39" t="str">
        <f>$D$12</f>
        <v>year 2018</v>
      </c>
      <c r="E288" s="168">
        <f t="shared" si="4"/>
        <v>0</v>
      </c>
      <c r="F288" s="168">
        <v>0</v>
      </c>
      <c r="G288" s="168">
        <v>0</v>
      </c>
      <c r="H288" s="296">
        <v>0</v>
      </c>
      <c r="I288" s="296">
        <v>0</v>
      </c>
    </row>
    <row r="289" spans="3:9" ht="12.75" customHeight="1">
      <c r="C289" s="49"/>
      <c r="D289" s="48" t="str">
        <f>$D$13</f>
        <v>year 2017</v>
      </c>
      <c r="E289" s="172">
        <f t="shared" si="4"/>
        <v>0</v>
      </c>
      <c r="F289" s="172">
        <v>0</v>
      </c>
      <c r="G289" s="172">
        <v>0</v>
      </c>
      <c r="H289" s="296">
        <v>0</v>
      </c>
      <c r="I289" s="296">
        <v>0</v>
      </c>
    </row>
    <row r="290" spans="2:9" ht="12.75" customHeight="1">
      <c r="B290" s="65" t="s">
        <v>16</v>
      </c>
      <c r="C290" s="64" t="s">
        <v>171</v>
      </c>
      <c r="D290" s="39" t="str">
        <f>$D$12</f>
        <v>year 2018</v>
      </c>
      <c r="E290" s="168">
        <f t="shared" si="4"/>
        <v>0</v>
      </c>
      <c r="F290" s="168">
        <v>0</v>
      </c>
      <c r="G290" s="168">
        <v>0</v>
      </c>
      <c r="H290" s="296">
        <v>0</v>
      </c>
      <c r="I290" s="296">
        <v>0</v>
      </c>
    </row>
    <row r="291" spans="3:9" ht="12.75" customHeight="1">
      <c r="C291" s="49"/>
      <c r="D291" s="48" t="str">
        <f>$D$13</f>
        <v>year 2017</v>
      </c>
      <c r="E291" s="172">
        <f t="shared" si="4"/>
        <v>0</v>
      </c>
      <c r="F291" s="172">
        <v>0</v>
      </c>
      <c r="G291" s="172">
        <v>0</v>
      </c>
      <c r="H291" s="296">
        <v>0</v>
      </c>
      <c r="I291" s="296">
        <v>0</v>
      </c>
    </row>
    <row r="292" spans="2:9" ht="12.75" customHeight="1">
      <c r="B292" s="65" t="s">
        <v>538</v>
      </c>
      <c r="C292" s="64" t="s">
        <v>539</v>
      </c>
      <c r="D292" s="39" t="str">
        <f>$D$12</f>
        <v>year 2018</v>
      </c>
      <c r="E292" s="168">
        <f t="shared" si="4"/>
        <v>0</v>
      </c>
      <c r="F292" s="168">
        <v>0</v>
      </c>
      <c r="G292" s="168">
        <v>0</v>
      </c>
      <c r="H292" s="296">
        <v>0</v>
      </c>
      <c r="I292" s="296">
        <v>0</v>
      </c>
    </row>
    <row r="293" spans="3:9" ht="12.75" customHeight="1">
      <c r="C293" s="49"/>
      <c r="D293" s="48" t="str">
        <f>$D$13</f>
        <v>year 2017</v>
      </c>
      <c r="E293" s="172">
        <f t="shared" si="4"/>
        <v>0</v>
      </c>
      <c r="F293" s="172">
        <v>0</v>
      </c>
      <c r="G293" s="172">
        <v>0</v>
      </c>
      <c r="H293" s="296">
        <v>0</v>
      </c>
      <c r="I293" s="296">
        <v>0</v>
      </c>
    </row>
    <row r="294" spans="2:9" ht="12.75" customHeight="1">
      <c r="B294" s="65" t="s">
        <v>540</v>
      </c>
      <c r="C294" s="64" t="s">
        <v>541</v>
      </c>
      <c r="D294" s="39" t="str">
        <f>$D$12</f>
        <v>year 2018</v>
      </c>
      <c r="E294" s="168">
        <f t="shared" si="4"/>
        <v>0</v>
      </c>
      <c r="F294" s="168">
        <v>0</v>
      </c>
      <c r="G294" s="168">
        <v>0</v>
      </c>
      <c r="H294" s="296">
        <v>0</v>
      </c>
      <c r="I294" s="296">
        <v>0</v>
      </c>
    </row>
    <row r="295" spans="3:9" ht="12.75" customHeight="1">
      <c r="C295" s="49"/>
      <c r="D295" s="48" t="str">
        <f>$D$13</f>
        <v>year 2017</v>
      </c>
      <c r="E295" s="172">
        <f t="shared" si="4"/>
        <v>0</v>
      </c>
      <c r="F295" s="172">
        <v>0</v>
      </c>
      <c r="G295" s="172">
        <v>0</v>
      </c>
      <c r="H295" s="296">
        <v>0</v>
      </c>
      <c r="I295" s="296">
        <v>0</v>
      </c>
    </row>
    <row r="296" spans="2:9" ht="12.75" customHeight="1">
      <c r="B296" s="65" t="s">
        <v>542</v>
      </c>
      <c r="C296" s="64" t="s">
        <v>543</v>
      </c>
      <c r="D296" s="39" t="str">
        <f>$D$12</f>
        <v>year 2018</v>
      </c>
      <c r="E296" s="168">
        <f t="shared" si="4"/>
        <v>0</v>
      </c>
      <c r="F296" s="168">
        <v>0</v>
      </c>
      <c r="G296" s="168">
        <v>0</v>
      </c>
      <c r="H296" s="296">
        <v>0</v>
      </c>
      <c r="I296" s="296">
        <v>0</v>
      </c>
    </row>
    <row r="297" spans="3:9" ht="12.75" customHeight="1">
      <c r="C297" s="49"/>
      <c r="D297" s="48" t="str">
        <f>$D$13</f>
        <v>year 2017</v>
      </c>
      <c r="E297" s="172">
        <f t="shared" si="4"/>
        <v>0</v>
      </c>
      <c r="F297" s="172">
        <v>0</v>
      </c>
      <c r="G297" s="172">
        <v>0</v>
      </c>
      <c r="H297" s="296">
        <v>0</v>
      </c>
      <c r="I297" s="296">
        <v>0</v>
      </c>
    </row>
    <row r="298" spans="2:9" ht="12.75" customHeight="1">
      <c r="B298" s="65" t="s">
        <v>544</v>
      </c>
      <c r="C298" s="64" t="s">
        <v>545</v>
      </c>
      <c r="D298" s="39" t="str">
        <f>$D$12</f>
        <v>year 2018</v>
      </c>
      <c r="E298" s="168">
        <f t="shared" si="4"/>
        <v>0</v>
      </c>
      <c r="F298" s="168">
        <v>0</v>
      </c>
      <c r="G298" s="168">
        <v>0</v>
      </c>
      <c r="H298" s="296">
        <v>0</v>
      </c>
      <c r="I298" s="296">
        <v>0</v>
      </c>
    </row>
    <row r="299" spans="3:9" ht="12.75" customHeight="1">
      <c r="C299" s="49"/>
      <c r="D299" s="48" t="str">
        <f>$D$13</f>
        <v>year 2017</v>
      </c>
      <c r="E299" s="172">
        <f t="shared" si="4"/>
        <v>0</v>
      </c>
      <c r="F299" s="172">
        <v>0</v>
      </c>
      <c r="G299" s="172">
        <v>0</v>
      </c>
      <c r="H299" s="296">
        <v>0</v>
      </c>
      <c r="I299" s="296">
        <v>0</v>
      </c>
    </row>
    <row r="300" spans="2:9" ht="12.75" customHeight="1">
      <c r="B300" s="65" t="s">
        <v>17</v>
      </c>
      <c r="C300" s="64" t="s">
        <v>180</v>
      </c>
      <c r="D300" s="39" t="str">
        <f>$D$12</f>
        <v>year 2018</v>
      </c>
      <c r="E300" s="168">
        <f t="shared" si="4"/>
        <v>0</v>
      </c>
      <c r="F300" s="168">
        <v>0</v>
      </c>
      <c r="G300" s="168">
        <v>0</v>
      </c>
      <c r="H300" s="296">
        <v>0</v>
      </c>
      <c r="I300" s="296">
        <v>0</v>
      </c>
    </row>
    <row r="301" spans="3:9" ht="12.75" customHeight="1">
      <c r="C301" s="49"/>
      <c r="D301" s="48" t="str">
        <f>$D$13</f>
        <v>year 2017</v>
      </c>
      <c r="E301" s="172">
        <f t="shared" si="4"/>
        <v>0</v>
      </c>
      <c r="F301" s="172">
        <v>0</v>
      </c>
      <c r="G301" s="172">
        <v>0</v>
      </c>
      <c r="H301" s="296">
        <v>0</v>
      </c>
      <c r="I301" s="296">
        <v>0</v>
      </c>
    </row>
    <row r="302" spans="2:9" ht="12.75" customHeight="1">
      <c r="B302" s="65" t="s">
        <v>546</v>
      </c>
      <c r="C302" s="64" t="s">
        <v>547</v>
      </c>
      <c r="D302" s="39" t="str">
        <f>$D$12</f>
        <v>year 2018</v>
      </c>
      <c r="E302" s="168">
        <f t="shared" si="4"/>
        <v>0</v>
      </c>
      <c r="F302" s="168">
        <v>0</v>
      </c>
      <c r="G302" s="168">
        <v>0</v>
      </c>
      <c r="H302" s="296">
        <v>0</v>
      </c>
      <c r="I302" s="296">
        <v>0</v>
      </c>
    </row>
    <row r="303" spans="3:9" ht="12.75" customHeight="1">
      <c r="C303" s="49"/>
      <c r="D303" s="48" t="str">
        <f>$D$13</f>
        <v>year 2017</v>
      </c>
      <c r="E303" s="172">
        <f t="shared" si="4"/>
        <v>0</v>
      </c>
      <c r="F303" s="172">
        <v>0</v>
      </c>
      <c r="G303" s="172">
        <v>0</v>
      </c>
      <c r="H303" s="296">
        <v>0</v>
      </c>
      <c r="I303" s="296">
        <v>0</v>
      </c>
    </row>
    <row r="304" spans="2:9" ht="12.75" customHeight="1">
      <c r="B304" s="65" t="s">
        <v>548</v>
      </c>
      <c r="C304" s="64" t="s">
        <v>549</v>
      </c>
      <c r="D304" s="39" t="str">
        <f>$D$12</f>
        <v>year 2018</v>
      </c>
      <c r="E304" s="168">
        <f t="shared" si="4"/>
        <v>0</v>
      </c>
      <c r="F304" s="168">
        <v>0</v>
      </c>
      <c r="G304" s="168">
        <v>0</v>
      </c>
      <c r="H304" s="296">
        <v>0</v>
      </c>
      <c r="I304" s="296">
        <v>0</v>
      </c>
    </row>
    <row r="305" spans="3:9" ht="12.75" customHeight="1">
      <c r="C305" s="49"/>
      <c r="D305" s="48" t="str">
        <f>$D$13</f>
        <v>year 2017</v>
      </c>
      <c r="E305" s="172">
        <f t="shared" si="4"/>
        <v>0</v>
      </c>
      <c r="F305" s="172">
        <v>0</v>
      </c>
      <c r="G305" s="172">
        <v>0</v>
      </c>
      <c r="H305" s="296">
        <v>0</v>
      </c>
      <c r="I305" s="296">
        <v>0</v>
      </c>
    </row>
    <row r="306" spans="2:9" ht="12.75" customHeight="1">
      <c r="B306" s="65" t="s">
        <v>550</v>
      </c>
      <c r="C306" s="64" t="s">
        <v>551</v>
      </c>
      <c r="D306" s="39" t="str">
        <f>$D$12</f>
        <v>year 2018</v>
      </c>
      <c r="E306" s="168">
        <f t="shared" si="4"/>
        <v>0</v>
      </c>
      <c r="F306" s="168">
        <v>0</v>
      </c>
      <c r="G306" s="168">
        <v>0</v>
      </c>
      <c r="H306" s="296">
        <v>0</v>
      </c>
      <c r="I306" s="296">
        <v>0</v>
      </c>
    </row>
    <row r="307" spans="3:9" ht="12.75" customHeight="1">
      <c r="C307" s="49"/>
      <c r="D307" s="48" t="str">
        <f>$D$13</f>
        <v>year 2017</v>
      </c>
      <c r="E307" s="172">
        <f t="shared" si="4"/>
        <v>0</v>
      </c>
      <c r="F307" s="172">
        <v>0</v>
      </c>
      <c r="G307" s="172">
        <v>0</v>
      </c>
      <c r="H307" s="296">
        <v>0</v>
      </c>
      <c r="I307" s="296">
        <v>0</v>
      </c>
    </row>
    <row r="308" spans="2:9" ht="12.75" customHeight="1">
      <c r="B308" s="65" t="s">
        <v>552</v>
      </c>
      <c r="C308" s="64" t="s">
        <v>553</v>
      </c>
      <c r="D308" s="39" t="str">
        <f>$D$12</f>
        <v>year 2018</v>
      </c>
      <c r="E308" s="168">
        <f t="shared" si="4"/>
        <v>0</v>
      </c>
      <c r="F308" s="168">
        <v>0</v>
      </c>
      <c r="G308" s="168">
        <v>0</v>
      </c>
      <c r="H308" s="296">
        <v>0</v>
      </c>
      <c r="I308" s="296">
        <v>0</v>
      </c>
    </row>
    <row r="309" spans="3:9" ht="12.75" customHeight="1">
      <c r="C309" s="49"/>
      <c r="D309" s="48" t="str">
        <f>$D$13</f>
        <v>year 2017</v>
      </c>
      <c r="E309" s="172">
        <f t="shared" si="4"/>
        <v>0</v>
      </c>
      <c r="F309" s="172">
        <v>0</v>
      </c>
      <c r="G309" s="172">
        <v>0</v>
      </c>
      <c r="H309" s="296">
        <v>0</v>
      </c>
      <c r="I309" s="296">
        <v>0</v>
      </c>
    </row>
    <row r="310" spans="2:9" ht="12.75" customHeight="1">
      <c r="B310" s="65" t="s">
        <v>554</v>
      </c>
      <c r="C310" s="64" t="s">
        <v>555</v>
      </c>
      <c r="D310" s="39" t="str">
        <f>$D$12</f>
        <v>year 2018</v>
      </c>
      <c r="E310" s="168">
        <f t="shared" si="4"/>
        <v>0</v>
      </c>
      <c r="F310" s="168">
        <v>0</v>
      </c>
      <c r="G310" s="168">
        <v>0</v>
      </c>
      <c r="H310" s="296">
        <v>0</v>
      </c>
      <c r="I310" s="296">
        <v>0</v>
      </c>
    </row>
    <row r="311" spans="3:9" ht="12.75" customHeight="1">
      <c r="C311" s="49"/>
      <c r="D311" s="48" t="str">
        <f>$D$13</f>
        <v>year 2017</v>
      </c>
      <c r="E311" s="172">
        <f t="shared" si="4"/>
        <v>0</v>
      </c>
      <c r="F311" s="172">
        <v>0</v>
      </c>
      <c r="G311" s="172">
        <v>0</v>
      </c>
      <c r="H311" s="296">
        <v>0</v>
      </c>
      <c r="I311" s="296">
        <v>0</v>
      </c>
    </row>
    <row r="312" spans="2:9" ht="12.75" customHeight="1">
      <c r="B312" s="65" t="s">
        <v>556</v>
      </c>
      <c r="C312" s="64" t="s">
        <v>557</v>
      </c>
      <c r="D312" s="39" t="str">
        <f>$D$12</f>
        <v>year 2018</v>
      </c>
      <c r="E312" s="168">
        <f t="shared" si="4"/>
        <v>0</v>
      </c>
      <c r="F312" s="168">
        <v>0</v>
      </c>
      <c r="G312" s="168">
        <v>0</v>
      </c>
      <c r="H312" s="296">
        <v>0</v>
      </c>
      <c r="I312" s="296">
        <v>0</v>
      </c>
    </row>
    <row r="313" spans="3:9" ht="12.75" customHeight="1">
      <c r="C313" s="49"/>
      <c r="D313" s="48" t="str">
        <f>$D$13</f>
        <v>year 2017</v>
      </c>
      <c r="E313" s="172">
        <f t="shared" si="4"/>
        <v>0</v>
      </c>
      <c r="F313" s="172">
        <v>0</v>
      </c>
      <c r="G313" s="172">
        <v>0</v>
      </c>
      <c r="H313" s="296">
        <v>0</v>
      </c>
      <c r="I313" s="296">
        <v>0</v>
      </c>
    </row>
    <row r="314" spans="2:9" ht="12.75" customHeight="1">
      <c r="B314" s="65" t="s">
        <v>558</v>
      </c>
      <c r="C314" s="64" t="s">
        <v>559</v>
      </c>
      <c r="D314" s="39" t="str">
        <f>$D$12</f>
        <v>year 2018</v>
      </c>
      <c r="E314" s="168">
        <f t="shared" si="4"/>
        <v>0</v>
      </c>
      <c r="F314" s="168">
        <v>0</v>
      </c>
      <c r="G314" s="168">
        <v>0</v>
      </c>
      <c r="H314" s="296">
        <v>0</v>
      </c>
      <c r="I314" s="296">
        <v>0</v>
      </c>
    </row>
    <row r="315" spans="3:9" ht="12.75" customHeight="1">
      <c r="C315" s="49"/>
      <c r="D315" s="48" t="str">
        <f>$D$13</f>
        <v>year 2017</v>
      </c>
      <c r="E315" s="172">
        <f t="shared" si="4"/>
        <v>0</v>
      </c>
      <c r="F315" s="172">
        <v>0</v>
      </c>
      <c r="G315" s="172">
        <v>0</v>
      </c>
      <c r="H315" s="296">
        <v>0</v>
      </c>
      <c r="I315" s="296">
        <v>0</v>
      </c>
    </row>
    <row r="316" spans="2:9" ht="12.75" customHeight="1">
      <c r="B316" s="65" t="s">
        <v>560</v>
      </c>
      <c r="C316" s="64" t="s">
        <v>561</v>
      </c>
      <c r="D316" s="39" t="str">
        <f>$D$12</f>
        <v>year 2018</v>
      </c>
      <c r="E316" s="168">
        <f t="shared" si="4"/>
        <v>0</v>
      </c>
      <c r="F316" s="168">
        <v>0</v>
      </c>
      <c r="G316" s="168">
        <v>0</v>
      </c>
      <c r="H316" s="296">
        <v>0</v>
      </c>
      <c r="I316" s="296">
        <v>0</v>
      </c>
    </row>
    <row r="317" spans="3:9" ht="12.75" customHeight="1">
      <c r="C317" s="49"/>
      <c r="D317" s="48" t="str">
        <f>$D$13</f>
        <v>year 2017</v>
      </c>
      <c r="E317" s="172">
        <f t="shared" si="4"/>
        <v>0</v>
      </c>
      <c r="F317" s="172">
        <v>0</v>
      </c>
      <c r="G317" s="172">
        <v>0</v>
      </c>
      <c r="H317" s="296">
        <v>0</v>
      </c>
      <c r="I317" s="296">
        <v>0</v>
      </c>
    </row>
    <row r="318" spans="2:9" ht="12.75" customHeight="1">
      <c r="B318" s="65" t="s">
        <v>562</v>
      </c>
      <c r="C318" s="64" t="s">
        <v>563</v>
      </c>
      <c r="D318" s="39" t="str">
        <f>$D$12</f>
        <v>year 2018</v>
      </c>
      <c r="E318" s="168">
        <f t="shared" si="4"/>
        <v>0</v>
      </c>
      <c r="F318" s="168">
        <v>0</v>
      </c>
      <c r="G318" s="168">
        <v>0</v>
      </c>
      <c r="H318" s="296">
        <v>0</v>
      </c>
      <c r="I318" s="296">
        <v>0</v>
      </c>
    </row>
    <row r="319" spans="3:9" ht="12.75" customHeight="1">
      <c r="C319" s="49"/>
      <c r="D319" s="48" t="str">
        <f>$D$13</f>
        <v>year 2017</v>
      </c>
      <c r="E319" s="172">
        <f t="shared" si="4"/>
        <v>0</v>
      </c>
      <c r="F319" s="172">
        <v>0</v>
      </c>
      <c r="G319" s="172">
        <v>0</v>
      </c>
      <c r="H319" s="296">
        <v>0</v>
      </c>
      <c r="I319" s="296">
        <v>0</v>
      </c>
    </row>
    <row r="320" spans="2:9" ht="12.75" customHeight="1">
      <c r="B320" s="65" t="s">
        <v>34</v>
      </c>
      <c r="C320" s="64" t="s">
        <v>172</v>
      </c>
      <c r="D320" s="39" t="str">
        <f>$D$12</f>
        <v>year 2018</v>
      </c>
      <c r="E320" s="168">
        <f t="shared" si="4"/>
        <v>0</v>
      </c>
      <c r="F320" s="168">
        <v>0</v>
      </c>
      <c r="G320" s="168">
        <v>0</v>
      </c>
      <c r="H320" s="296">
        <v>0</v>
      </c>
      <c r="I320" s="296">
        <v>0</v>
      </c>
    </row>
    <row r="321" spans="3:9" ht="12.75" customHeight="1">
      <c r="C321" s="49"/>
      <c r="D321" s="48" t="str">
        <f>$D$13</f>
        <v>year 2017</v>
      </c>
      <c r="E321" s="172">
        <f t="shared" si="4"/>
        <v>0</v>
      </c>
      <c r="F321" s="172">
        <v>0</v>
      </c>
      <c r="G321" s="172">
        <v>0</v>
      </c>
      <c r="H321" s="296">
        <v>0</v>
      </c>
      <c r="I321" s="296">
        <v>0</v>
      </c>
    </row>
    <row r="322" spans="2:9" ht="12.75" customHeight="1">
      <c r="B322" s="65" t="s">
        <v>25</v>
      </c>
      <c r="C322" s="64" t="s">
        <v>1</v>
      </c>
      <c r="D322" s="39" t="str">
        <f>$D$12</f>
        <v>year 2018</v>
      </c>
      <c r="E322" s="168">
        <f t="shared" si="4"/>
        <v>0</v>
      </c>
      <c r="F322" s="168">
        <v>0</v>
      </c>
      <c r="G322" s="168">
        <v>0</v>
      </c>
      <c r="H322" s="296">
        <v>0</v>
      </c>
      <c r="I322" s="296">
        <v>0</v>
      </c>
    </row>
    <row r="323" spans="3:9" ht="12.75" customHeight="1">
      <c r="C323" s="49"/>
      <c r="D323" s="48" t="str">
        <f>$D$13</f>
        <v>year 2017</v>
      </c>
      <c r="E323" s="172">
        <f t="shared" si="4"/>
        <v>0</v>
      </c>
      <c r="F323" s="172">
        <v>0</v>
      </c>
      <c r="G323" s="172">
        <v>0</v>
      </c>
      <c r="H323" s="296">
        <v>0</v>
      </c>
      <c r="I323" s="296">
        <v>0</v>
      </c>
    </row>
    <row r="324" spans="2:9" ht="12.75" customHeight="1">
      <c r="B324" s="65" t="s">
        <v>564</v>
      </c>
      <c r="C324" s="64" t="s">
        <v>565</v>
      </c>
      <c r="D324" s="39" t="str">
        <f>$D$12</f>
        <v>year 2018</v>
      </c>
      <c r="E324" s="168">
        <f t="shared" si="4"/>
        <v>0</v>
      </c>
      <c r="F324" s="168">
        <v>0</v>
      </c>
      <c r="G324" s="168">
        <v>0</v>
      </c>
      <c r="H324" s="296">
        <v>0</v>
      </c>
      <c r="I324" s="296">
        <v>0</v>
      </c>
    </row>
    <row r="325" spans="3:9" ht="12.75" customHeight="1">
      <c r="C325" s="49"/>
      <c r="D325" s="48" t="str">
        <f>$D$13</f>
        <v>year 2017</v>
      </c>
      <c r="E325" s="172">
        <f t="shared" si="4"/>
        <v>0</v>
      </c>
      <c r="F325" s="172">
        <v>0</v>
      </c>
      <c r="G325" s="172">
        <v>0</v>
      </c>
      <c r="H325" s="296">
        <v>0</v>
      </c>
      <c r="I325" s="296">
        <v>0</v>
      </c>
    </row>
    <row r="326" spans="2:9" ht="12.75" customHeight="1">
      <c r="B326" s="65" t="s">
        <v>566</v>
      </c>
      <c r="C326" s="64" t="s">
        <v>567</v>
      </c>
      <c r="D326" s="39" t="str">
        <f>$D$12</f>
        <v>year 2018</v>
      </c>
      <c r="E326" s="168">
        <f t="shared" si="4"/>
        <v>0</v>
      </c>
      <c r="F326" s="168">
        <v>0</v>
      </c>
      <c r="G326" s="168">
        <v>0</v>
      </c>
      <c r="H326" s="296">
        <v>0</v>
      </c>
      <c r="I326" s="296">
        <v>0</v>
      </c>
    </row>
    <row r="327" spans="3:9" ht="12.75" customHeight="1">
      <c r="C327" s="49"/>
      <c r="D327" s="48" t="str">
        <f>$D$13</f>
        <v>year 2017</v>
      </c>
      <c r="E327" s="172">
        <f t="shared" si="4"/>
        <v>0</v>
      </c>
      <c r="F327" s="172">
        <v>0</v>
      </c>
      <c r="G327" s="172">
        <v>0</v>
      </c>
      <c r="H327" s="296">
        <v>0</v>
      </c>
      <c r="I327" s="296">
        <v>0</v>
      </c>
    </row>
    <row r="328" spans="2:9" ht="12.75" customHeight="1">
      <c r="B328" s="65" t="s">
        <v>35</v>
      </c>
      <c r="C328" s="64" t="s">
        <v>173</v>
      </c>
      <c r="D328" s="39" t="str">
        <f>$D$12</f>
        <v>year 2018</v>
      </c>
      <c r="E328" s="168">
        <f t="shared" si="4"/>
        <v>0</v>
      </c>
      <c r="F328" s="168">
        <v>0</v>
      </c>
      <c r="G328" s="168">
        <v>0</v>
      </c>
      <c r="H328" s="296">
        <v>0</v>
      </c>
      <c r="I328" s="296">
        <v>0</v>
      </c>
    </row>
    <row r="329" spans="3:9" ht="12.75" customHeight="1">
      <c r="C329" s="49"/>
      <c r="D329" s="48" t="str">
        <f>$D$13</f>
        <v>year 2017</v>
      </c>
      <c r="E329" s="172">
        <f t="shared" si="4"/>
        <v>0</v>
      </c>
      <c r="F329" s="172">
        <v>0</v>
      </c>
      <c r="G329" s="172">
        <v>0</v>
      </c>
      <c r="H329" s="296">
        <v>0</v>
      </c>
      <c r="I329" s="296">
        <v>0</v>
      </c>
    </row>
    <row r="330" spans="2:9" ht="12.75" customHeight="1">
      <c r="B330" s="65" t="s">
        <v>568</v>
      </c>
      <c r="C330" s="64" t="s">
        <v>569</v>
      </c>
      <c r="D330" s="39" t="str">
        <f>$D$12</f>
        <v>year 2018</v>
      </c>
      <c r="E330" s="168">
        <f t="shared" si="4"/>
        <v>0</v>
      </c>
      <c r="F330" s="168">
        <v>0</v>
      </c>
      <c r="G330" s="168">
        <v>0</v>
      </c>
      <c r="H330" s="296">
        <v>0</v>
      </c>
      <c r="I330" s="296">
        <v>0</v>
      </c>
    </row>
    <row r="331" spans="3:9" ht="12.75" customHeight="1">
      <c r="C331" s="49"/>
      <c r="D331" s="48" t="str">
        <f>$D$13</f>
        <v>year 2017</v>
      </c>
      <c r="E331" s="172">
        <f t="shared" si="4"/>
        <v>0</v>
      </c>
      <c r="F331" s="172">
        <v>0</v>
      </c>
      <c r="G331" s="172">
        <v>0</v>
      </c>
      <c r="H331" s="296">
        <v>0</v>
      </c>
      <c r="I331" s="296">
        <v>0</v>
      </c>
    </row>
    <row r="332" spans="2:9" ht="12.75" customHeight="1">
      <c r="B332" s="65" t="s">
        <v>570</v>
      </c>
      <c r="C332" s="64" t="s">
        <v>571</v>
      </c>
      <c r="D332" s="39" t="str">
        <f>$D$12</f>
        <v>year 2018</v>
      </c>
      <c r="E332" s="168">
        <f t="shared" si="4"/>
        <v>0</v>
      </c>
      <c r="F332" s="168">
        <v>0</v>
      </c>
      <c r="G332" s="168">
        <v>0</v>
      </c>
      <c r="H332" s="296">
        <v>0</v>
      </c>
      <c r="I332" s="296">
        <v>0</v>
      </c>
    </row>
    <row r="333" spans="3:9" ht="12.75" customHeight="1">
      <c r="C333" s="49"/>
      <c r="D333" s="48" t="str">
        <f>$D$13</f>
        <v>year 2017</v>
      </c>
      <c r="E333" s="172">
        <f t="shared" si="4"/>
        <v>0</v>
      </c>
      <c r="F333" s="172">
        <v>0</v>
      </c>
      <c r="G333" s="172">
        <v>0</v>
      </c>
      <c r="H333" s="296">
        <v>0</v>
      </c>
      <c r="I333" s="296">
        <v>0</v>
      </c>
    </row>
    <row r="334" spans="2:9" ht="12.75" customHeight="1">
      <c r="B334" s="65" t="s">
        <v>572</v>
      </c>
      <c r="C334" s="64" t="s">
        <v>573</v>
      </c>
      <c r="D334" s="39" t="str">
        <f>$D$12</f>
        <v>year 2018</v>
      </c>
      <c r="E334" s="168">
        <f t="shared" si="4"/>
        <v>0</v>
      </c>
      <c r="F334" s="168">
        <v>0</v>
      </c>
      <c r="G334" s="168">
        <v>0</v>
      </c>
      <c r="H334" s="296">
        <v>0</v>
      </c>
      <c r="I334" s="296">
        <v>0</v>
      </c>
    </row>
    <row r="335" spans="3:9" ht="12.75" customHeight="1">
      <c r="C335" s="49"/>
      <c r="D335" s="48" t="str">
        <f>$D$13</f>
        <v>year 2017</v>
      </c>
      <c r="E335" s="172">
        <f t="shared" si="4"/>
        <v>0</v>
      </c>
      <c r="F335" s="172">
        <v>0</v>
      </c>
      <c r="G335" s="172">
        <v>0</v>
      </c>
      <c r="H335" s="296">
        <v>0</v>
      </c>
      <c r="I335" s="296">
        <v>0</v>
      </c>
    </row>
    <row r="336" spans="2:9" ht="12.75" customHeight="1">
      <c r="B336" s="65" t="s">
        <v>574</v>
      </c>
      <c r="C336" s="64" t="s">
        <v>575</v>
      </c>
      <c r="D336" s="39" t="str">
        <f>$D$12</f>
        <v>year 2018</v>
      </c>
      <c r="E336" s="168">
        <f aca="true" t="shared" si="5" ref="E336:E399">SUM(F336:G336)</f>
        <v>0</v>
      </c>
      <c r="F336" s="168">
        <v>0</v>
      </c>
      <c r="G336" s="168">
        <v>0</v>
      </c>
      <c r="H336" s="296">
        <v>0</v>
      </c>
      <c r="I336" s="296">
        <v>0</v>
      </c>
    </row>
    <row r="337" spans="3:9" ht="12.75" customHeight="1">
      <c r="C337" s="49"/>
      <c r="D337" s="48" t="str">
        <f>$D$13</f>
        <v>year 2017</v>
      </c>
      <c r="E337" s="172">
        <f t="shared" si="5"/>
        <v>0</v>
      </c>
      <c r="F337" s="172">
        <v>0</v>
      </c>
      <c r="G337" s="172">
        <v>0</v>
      </c>
      <c r="H337" s="296">
        <v>0</v>
      </c>
      <c r="I337" s="296">
        <v>0</v>
      </c>
    </row>
    <row r="338" spans="2:9" ht="12.75" customHeight="1">
      <c r="B338" s="65" t="s">
        <v>576</v>
      </c>
      <c r="C338" s="64" t="s">
        <v>577</v>
      </c>
      <c r="D338" s="39" t="str">
        <f>$D$12</f>
        <v>year 2018</v>
      </c>
      <c r="E338" s="168">
        <f t="shared" si="5"/>
        <v>0</v>
      </c>
      <c r="F338" s="168">
        <v>0</v>
      </c>
      <c r="G338" s="168">
        <v>0</v>
      </c>
      <c r="H338" s="296">
        <v>0</v>
      </c>
      <c r="I338" s="296">
        <v>0</v>
      </c>
    </row>
    <row r="339" spans="3:9" ht="12.75" customHeight="1">
      <c r="C339" s="49"/>
      <c r="D339" s="48" t="str">
        <f>$D$13</f>
        <v>year 2017</v>
      </c>
      <c r="E339" s="172">
        <f t="shared" si="5"/>
        <v>0</v>
      </c>
      <c r="F339" s="172">
        <v>0</v>
      </c>
      <c r="G339" s="172">
        <v>0</v>
      </c>
      <c r="H339" s="296">
        <v>0</v>
      </c>
      <c r="I339" s="296">
        <v>0</v>
      </c>
    </row>
    <row r="340" spans="2:9" ht="12.75" customHeight="1">
      <c r="B340" s="65" t="s">
        <v>578</v>
      </c>
      <c r="C340" s="64" t="s">
        <v>579</v>
      </c>
      <c r="D340" s="39" t="str">
        <f>$D$12</f>
        <v>year 2018</v>
      </c>
      <c r="E340" s="168">
        <f t="shared" si="5"/>
        <v>0</v>
      </c>
      <c r="F340" s="168">
        <v>0</v>
      </c>
      <c r="G340" s="168">
        <v>0</v>
      </c>
      <c r="H340" s="296">
        <v>0</v>
      </c>
      <c r="I340" s="296">
        <v>0</v>
      </c>
    </row>
    <row r="341" spans="3:9" ht="12.75" customHeight="1">
      <c r="C341" s="49"/>
      <c r="D341" s="48" t="str">
        <f>$D$13</f>
        <v>year 2017</v>
      </c>
      <c r="E341" s="172">
        <f t="shared" si="5"/>
        <v>0</v>
      </c>
      <c r="F341" s="172">
        <v>0</v>
      </c>
      <c r="G341" s="172">
        <v>0</v>
      </c>
      <c r="H341" s="296">
        <v>0</v>
      </c>
      <c r="I341" s="296">
        <v>0</v>
      </c>
    </row>
    <row r="342" spans="2:9" ht="12.75" customHeight="1">
      <c r="B342" s="65" t="s">
        <v>580</v>
      </c>
      <c r="C342" s="64" t="s">
        <v>581</v>
      </c>
      <c r="D342" s="39" t="str">
        <f>$D$12</f>
        <v>year 2018</v>
      </c>
      <c r="E342" s="168">
        <f t="shared" si="5"/>
        <v>0</v>
      </c>
      <c r="F342" s="168">
        <v>0</v>
      </c>
      <c r="G342" s="168">
        <v>0</v>
      </c>
      <c r="H342" s="296">
        <v>0</v>
      </c>
      <c r="I342" s="296">
        <v>0</v>
      </c>
    </row>
    <row r="343" spans="3:9" ht="12.75" customHeight="1">
      <c r="C343" s="49"/>
      <c r="D343" s="48" t="str">
        <f>$D$13</f>
        <v>year 2017</v>
      </c>
      <c r="E343" s="172">
        <f t="shared" si="5"/>
        <v>0</v>
      </c>
      <c r="F343" s="172">
        <v>0</v>
      </c>
      <c r="G343" s="172">
        <v>0</v>
      </c>
      <c r="H343" s="296">
        <v>0</v>
      </c>
      <c r="I343" s="296">
        <v>0</v>
      </c>
    </row>
    <row r="344" spans="2:9" ht="12.75" customHeight="1">
      <c r="B344" s="65" t="s">
        <v>582</v>
      </c>
      <c r="C344" s="64" t="s">
        <v>583</v>
      </c>
      <c r="D344" s="39" t="str">
        <f>$D$12</f>
        <v>year 2018</v>
      </c>
      <c r="E344" s="168">
        <f t="shared" si="5"/>
        <v>0</v>
      </c>
      <c r="F344" s="168">
        <v>0</v>
      </c>
      <c r="G344" s="168">
        <v>0</v>
      </c>
      <c r="H344" s="296">
        <v>0</v>
      </c>
      <c r="I344" s="296">
        <v>0</v>
      </c>
    </row>
    <row r="345" spans="3:9" ht="12.75" customHeight="1">
      <c r="C345" s="49"/>
      <c r="D345" s="48" t="str">
        <f>$D$13</f>
        <v>year 2017</v>
      </c>
      <c r="E345" s="172">
        <f t="shared" si="5"/>
        <v>0</v>
      </c>
      <c r="F345" s="172">
        <v>0</v>
      </c>
      <c r="G345" s="172">
        <v>0</v>
      </c>
      <c r="H345" s="296">
        <v>0</v>
      </c>
      <c r="I345" s="296">
        <v>0</v>
      </c>
    </row>
    <row r="346" spans="2:9" ht="12.75" customHeight="1">
      <c r="B346" s="65" t="s">
        <v>584</v>
      </c>
      <c r="C346" s="64" t="s">
        <v>585</v>
      </c>
      <c r="D346" s="39" t="str">
        <f>$D$12</f>
        <v>year 2018</v>
      </c>
      <c r="E346" s="168">
        <f t="shared" si="5"/>
        <v>0</v>
      </c>
      <c r="F346" s="168">
        <v>0</v>
      </c>
      <c r="G346" s="168">
        <v>0</v>
      </c>
      <c r="H346" s="296">
        <v>0</v>
      </c>
      <c r="I346" s="296">
        <v>0</v>
      </c>
    </row>
    <row r="347" spans="3:9" ht="12.75" customHeight="1">
      <c r="C347" s="49"/>
      <c r="D347" s="48" t="str">
        <f>$D$13</f>
        <v>year 2017</v>
      </c>
      <c r="E347" s="172">
        <f t="shared" si="5"/>
        <v>0</v>
      </c>
      <c r="F347" s="172">
        <v>0</v>
      </c>
      <c r="G347" s="172">
        <v>0</v>
      </c>
      <c r="H347" s="296">
        <v>0</v>
      </c>
      <c r="I347" s="296">
        <v>0</v>
      </c>
    </row>
    <row r="348" spans="2:9" ht="12.75" customHeight="1">
      <c r="B348" s="65" t="s">
        <v>586</v>
      </c>
      <c r="C348" s="64" t="s">
        <v>587</v>
      </c>
      <c r="D348" s="39" t="str">
        <f>$D$12</f>
        <v>year 2018</v>
      </c>
      <c r="E348" s="168">
        <f t="shared" si="5"/>
        <v>0</v>
      </c>
      <c r="F348" s="168">
        <v>0</v>
      </c>
      <c r="G348" s="168">
        <v>0</v>
      </c>
      <c r="H348" s="296">
        <v>0</v>
      </c>
      <c r="I348" s="296">
        <v>0</v>
      </c>
    </row>
    <row r="349" spans="3:9" ht="12.75" customHeight="1">
      <c r="C349" s="49"/>
      <c r="D349" s="48" t="str">
        <f>$D$13</f>
        <v>year 2017</v>
      </c>
      <c r="E349" s="172">
        <f t="shared" si="5"/>
        <v>0</v>
      </c>
      <c r="F349" s="172">
        <v>0</v>
      </c>
      <c r="G349" s="172">
        <v>0</v>
      </c>
      <c r="H349" s="296">
        <v>0</v>
      </c>
      <c r="I349" s="296">
        <v>0</v>
      </c>
    </row>
    <row r="350" spans="2:9" ht="12.75" customHeight="1">
      <c r="B350" s="65" t="s">
        <v>588</v>
      </c>
      <c r="C350" s="64" t="s">
        <v>589</v>
      </c>
      <c r="D350" s="39" t="str">
        <f>$D$12</f>
        <v>year 2018</v>
      </c>
      <c r="E350" s="168">
        <f t="shared" si="5"/>
        <v>0</v>
      </c>
      <c r="F350" s="168">
        <v>0</v>
      </c>
      <c r="G350" s="168">
        <v>0</v>
      </c>
      <c r="H350" s="296">
        <v>0</v>
      </c>
      <c r="I350" s="296">
        <v>0</v>
      </c>
    </row>
    <row r="351" spans="3:9" ht="12.75" customHeight="1">
      <c r="C351" s="49"/>
      <c r="D351" s="48" t="str">
        <f>$D$13</f>
        <v>year 2017</v>
      </c>
      <c r="E351" s="172">
        <f t="shared" si="5"/>
        <v>0</v>
      </c>
      <c r="F351" s="172">
        <v>0</v>
      </c>
      <c r="G351" s="172">
        <v>0</v>
      </c>
      <c r="H351" s="296">
        <v>0</v>
      </c>
      <c r="I351" s="296">
        <v>0</v>
      </c>
    </row>
    <row r="352" spans="2:9" ht="12.75" customHeight="1">
      <c r="B352" s="65" t="s">
        <v>590</v>
      </c>
      <c r="C352" s="64" t="s">
        <v>591</v>
      </c>
      <c r="D352" s="39" t="str">
        <f>$D$12</f>
        <v>year 2018</v>
      </c>
      <c r="E352" s="168">
        <f t="shared" si="5"/>
        <v>0</v>
      </c>
      <c r="F352" s="168">
        <v>0</v>
      </c>
      <c r="G352" s="168">
        <v>0</v>
      </c>
      <c r="H352" s="296">
        <v>0</v>
      </c>
      <c r="I352" s="296">
        <v>0</v>
      </c>
    </row>
    <row r="353" spans="3:9" ht="12.75" customHeight="1">
      <c r="C353" s="49"/>
      <c r="D353" s="48" t="str">
        <f>$D$13</f>
        <v>year 2017</v>
      </c>
      <c r="E353" s="172">
        <f t="shared" si="5"/>
        <v>0</v>
      </c>
      <c r="F353" s="172">
        <v>0</v>
      </c>
      <c r="G353" s="172">
        <v>0</v>
      </c>
      <c r="H353" s="296">
        <v>0</v>
      </c>
      <c r="I353" s="296">
        <v>0</v>
      </c>
    </row>
    <row r="354" spans="2:9" ht="12.75" customHeight="1">
      <c r="B354" s="65" t="s">
        <v>592</v>
      </c>
      <c r="C354" s="64" t="s">
        <v>593</v>
      </c>
      <c r="D354" s="39" t="str">
        <f>$D$12</f>
        <v>year 2018</v>
      </c>
      <c r="E354" s="168">
        <f t="shared" si="5"/>
        <v>0</v>
      </c>
      <c r="F354" s="168">
        <v>0</v>
      </c>
      <c r="G354" s="168">
        <v>0</v>
      </c>
      <c r="H354" s="296">
        <v>0</v>
      </c>
      <c r="I354" s="296">
        <v>0</v>
      </c>
    </row>
    <row r="355" spans="3:9" ht="12.75" customHeight="1">
      <c r="C355" s="49"/>
      <c r="D355" s="48" t="str">
        <f>$D$13</f>
        <v>year 2017</v>
      </c>
      <c r="E355" s="172">
        <f t="shared" si="5"/>
        <v>0</v>
      </c>
      <c r="F355" s="172">
        <v>0</v>
      </c>
      <c r="G355" s="172">
        <v>0</v>
      </c>
      <c r="H355" s="296">
        <v>0</v>
      </c>
      <c r="I355" s="296">
        <v>0</v>
      </c>
    </row>
    <row r="356" spans="2:9" ht="12.75" customHeight="1">
      <c r="B356" s="65" t="s">
        <v>594</v>
      </c>
      <c r="C356" s="64" t="s">
        <v>595</v>
      </c>
      <c r="D356" s="39" t="str">
        <f>$D$12</f>
        <v>year 2018</v>
      </c>
      <c r="E356" s="168">
        <f t="shared" si="5"/>
        <v>0</v>
      </c>
      <c r="F356" s="168">
        <v>0</v>
      </c>
      <c r="G356" s="168">
        <v>0</v>
      </c>
      <c r="H356" s="296">
        <v>0</v>
      </c>
      <c r="I356" s="296">
        <v>0</v>
      </c>
    </row>
    <row r="357" spans="3:9" ht="12.75" customHeight="1">
      <c r="C357" s="49"/>
      <c r="D357" s="48" t="str">
        <f>$D$13</f>
        <v>year 2017</v>
      </c>
      <c r="E357" s="172">
        <f t="shared" si="5"/>
        <v>0</v>
      </c>
      <c r="F357" s="172">
        <v>0</v>
      </c>
      <c r="G357" s="172">
        <v>0</v>
      </c>
      <c r="H357" s="296">
        <v>0</v>
      </c>
      <c r="I357" s="296">
        <v>0</v>
      </c>
    </row>
    <row r="358" spans="2:9" ht="12.75" customHeight="1">
      <c r="B358" s="65" t="s">
        <v>37</v>
      </c>
      <c r="C358" s="64" t="s">
        <v>174</v>
      </c>
      <c r="D358" s="39" t="str">
        <f>$D$12</f>
        <v>year 2018</v>
      </c>
      <c r="E358" s="168">
        <f t="shared" si="5"/>
        <v>0</v>
      </c>
      <c r="F358" s="168">
        <v>0</v>
      </c>
      <c r="G358" s="168">
        <v>0</v>
      </c>
      <c r="H358" s="296">
        <v>0</v>
      </c>
      <c r="I358" s="296">
        <v>0</v>
      </c>
    </row>
    <row r="359" spans="3:9" ht="12.75" customHeight="1">
      <c r="C359" s="49"/>
      <c r="D359" s="48" t="str">
        <f>$D$13</f>
        <v>year 2017</v>
      </c>
      <c r="E359" s="172">
        <f t="shared" si="5"/>
        <v>0</v>
      </c>
      <c r="F359" s="172">
        <v>0</v>
      </c>
      <c r="G359" s="172">
        <v>0</v>
      </c>
      <c r="H359" s="296">
        <v>0</v>
      </c>
      <c r="I359" s="296">
        <v>0</v>
      </c>
    </row>
    <row r="360" spans="2:9" ht="12.75" customHeight="1">
      <c r="B360" s="65" t="s">
        <v>38</v>
      </c>
      <c r="C360" s="64" t="s">
        <v>175</v>
      </c>
      <c r="D360" s="39" t="str">
        <f>$D$12</f>
        <v>year 2018</v>
      </c>
      <c r="E360" s="168">
        <f t="shared" si="5"/>
        <v>0</v>
      </c>
      <c r="F360" s="168">
        <v>0</v>
      </c>
      <c r="G360" s="168">
        <v>0</v>
      </c>
      <c r="H360" s="296">
        <v>0</v>
      </c>
      <c r="I360" s="296">
        <v>0</v>
      </c>
    </row>
    <row r="361" spans="3:9" ht="12.75" customHeight="1">
      <c r="C361" s="49"/>
      <c r="D361" s="48" t="str">
        <f>$D$13</f>
        <v>year 2017</v>
      </c>
      <c r="E361" s="172">
        <f t="shared" si="5"/>
        <v>0</v>
      </c>
      <c r="F361" s="172">
        <v>0</v>
      </c>
      <c r="G361" s="172">
        <v>0</v>
      </c>
      <c r="H361" s="296">
        <v>0</v>
      </c>
      <c r="I361" s="296">
        <v>0</v>
      </c>
    </row>
    <row r="362" spans="2:9" ht="12.75" customHeight="1">
      <c r="B362" s="65" t="s">
        <v>596</v>
      </c>
      <c r="C362" s="64" t="s">
        <v>597</v>
      </c>
      <c r="D362" s="39" t="str">
        <f>$D$12</f>
        <v>year 2018</v>
      </c>
      <c r="E362" s="168">
        <f t="shared" si="5"/>
        <v>0</v>
      </c>
      <c r="F362" s="168">
        <v>0</v>
      </c>
      <c r="G362" s="168">
        <v>0</v>
      </c>
      <c r="H362" s="296">
        <v>0</v>
      </c>
      <c r="I362" s="296">
        <v>0</v>
      </c>
    </row>
    <row r="363" spans="3:9" ht="12.75" customHeight="1">
      <c r="C363" s="49"/>
      <c r="D363" s="48" t="str">
        <f>$D$13</f>
        <v>year 2017</v>
      </c>
      <c r="E363" s="172">
        <f t="shared" si="5"/>
        <v>0</v>
      </c>
      <c r="F363" s="172">
        <v>0</v>
      </c>
      <c r="G363" s="172">
        <v>0</v>
      </c>
      <c r="H363" s="296">
        <v>0</v>
      </c>
      <c r="I363" s="296">
        <v>0</v>
      </c>
    </row>
    <row r="364" spans="2:9" ht="12.75" customHeight="1">
      <c r="B364" s="65" t="s">
        <v>598</v>
      </c>
      <c r="C364" s="64" t="s">
        <v>599</v>
      </c>
      <c r="D364" s="39" t="str">
        <f>$D$12</f>
        <v>year 2018</v>
      </c>
      <c r="E364" s="168">
        <f t="shared" si="5"/>
        <v>0</v>
      </c>
      <c r="F364" s="168">
        <v>0</v>
      </c>
      <c r="G364" s="168">
        <v>0</v>
      </c>
      <c r="H364" s="296">
        <v>0</v>
      </c>
      <c r="I364" s="296">
        <v>0</v>
      </c>
    </row>
    <row r="365" spans="3:9" ht="12.75" customHeight="1">
      <c r="C365" s="49"/>
      <c r="D365" s="48" t="str">
        <f>$D$13</f>
        <v>year 2017</v>
      </c>
      <c r="E365" s="172">
        <f t="shared" si="5"/>
        <v>0</v>
      </c>
      <c r="F365" s="172">
        <v>0</v>
      </c>
      <c r="G365" s="172">
        <v>0</v>
      </c>
      <c r="H365" s="296">
        <v>0</v>
      </c>
      <c r="I365" s="296">
        <v>0</v>
      </c>
    </row>
    <row r="366" spans="2:9" ht="12.75" customHeight="1">
      <c r="B366" s="65" t="s">
        <v>600</v>
      </c>
      <c r="C366" s="64" t="s">
        <v>601</v>
      </c>
      <c r="D366" s="39" t="str">
        <f>$D$12</f>
        <v>year 2018</v>
      </c>
      <c r="E366" s="168">
        <f t="shared" si="5"/>
        <v>0</v>
      </c>
      <c r="F366" s="168">
        <v>0</v>
      </c>
      <c r="G366" s="168">
        <v>0</v>
      </c>
      <c r="H366" s="296">
        <v>0</v>
      </c>
      <c r="I366" s="296">
        <v>0</v>
      </c>
    </row>
    <row r="367" spans="3:9" ht="12.75" customHeight="1">
      <c r="C367" s="49"/>
      <c r="D367" s="48" t="str">
        <f>$D$13</f>
        <v>year 2017</v>
      </c>
      <c r="E367" s="172">
        <f t="shared" si="5"/>
        <v>0</v>
      </c>
      <c r="F367" s="172">
        <v>0</v>
      </c>
      <c r="G367" s="172">
        <v>0</v>
      </c>
      <c r="H367" s="296">
        <v>0</v>
      </c>
      <c r="I367" s="296">
        <v>0</v>
      </c>
    </row>
    <row r="368" spans="2:9" ht="12.75" customHeight="1">
      <c r="B368" s="65" t="s">
        <v>19</v>
      </c>
      <c r="C368" s="64" t="s">
        <v>176</v>
      </c>
      <c r="D368" s="39" t="str">
        <f>$D$12</f>
        <v>year 2018</v>
      </c>
      <c r="E368" s="168">
        <f t="shared" si="5"/>
        <v>0</v>
      </c>
      <c r="F368" s="168">
        <v>0</v>
      </c>
      <c r="G368" s="168">
        <v>0</v>
      </c>
      <c r="H368" s="296">
        <v>0</v>
      </c>
      <c r="I368" s="296">
        <v>0</v>
      </c>
    </row>
    <row r="369" spans="3:9" ht="12.75" customHeight="1">
      <c r="C369" s="49"/>
      <c r="D369" s="48" t="str">
        <f>$D$13</f>
        <v>year 2017</v>
      </c>
      <c r="E369" s="172">
        <f t="shared" si="5"/>
        <v>0</v>
      </c>
      <c r="F369" s="172">
        <v>0</v>
      </c>
      <c r="G369" s="172">
        <v>0</v>
      </c>
      <c r="H369" s="296">
        <v>0</v>
      </c>
      <c r="I369" s="296">
        <v>0</v>
      </c>
    </row>
    <row r="370" spans="2:9" ht="12.75" customHeight="1">
      <c r="B370" s="65" t="s">
        <v>602</v>
      </c>
      <c r="C370" s="64" t="s">
        <v>603</v>
      </c>
      <c r="D370" s="39" t="str">
        <f>$D$12</f>
        <v>year 2018</v>
      </c>
      <c r="E370" s="168">
        <f t="shared" si="5"/>
        <v>0</v>
      </c>
      <c r="F370" s="168">
        <v>0</v>
      </c>
      <c r="G370" s="168">
        <v>0</v>
      </c>
      <c r="H370" s="296">
        <v>0</v>
      </c>
      <c r="I370" s="296">
        <v>0</v>
      </c>
    </row>
    <row r="371" spans="3:9" ht="12.75" customHeight="1">
      <c r="C371" s="49"/>
      <c r="D371" s="48" t="str">
        <f>$D$13</f>
        <v>year 2017</v>
      </c>
      <c r="E371" s="172">
        <f t="shared" si="5"/>
        <v>0</v>
      </c>
      <c r="F371" s="172">
        <v>0</v>
      </c>
      <c r="G371" s="172">
        <v>0</v>
      </c>
      <c r="H371" s="296">
        <v>0</v>
      </c>
      <c r="I371" s="296">
        <v>0</v>
      </c>
    </row>
    <row r="372" spans="2:9" ht="12.75" customHeight="1">
      <c r="B372" s="65" t="s">
        <v>604</v>
      </c>
      <c r="C372" s="64" t="s">
        <v>605</v>
      </c>
      <c r="D372" s="39" t="str">
        <f>$D$12</f>
        <v>year 2018</v>
      </c>
      <c r="E372" s="168">
        <f t="shared" si="5"/>
        <v>0</v>
      </c>
      <c r="F372" s="168">
        <v>0</v>
      </c>
      <c r="G372" s="168">
        <v>0</v>
      </c>
      <c r="H372" s="296">
        <v>0</v>
      </c>
      <c r="I372" s="296">
        <v>0</v>
      </c>
    </row>
    <row r="373" spans="3:9" ht="12.75" customHeight="1">
      <c r="C373" s="49"/>
      <c r="D373" s="48" t="str">
        <f>$D$13</f>
        <v>year 2017</v>
      </c>
      <c r="E373" s="172">
        <f t="shared" si="5"/>
        <v>0</v>
      </c>
      <c r="F373" s="172">
        <v>0</v>
      </c>
      <c r="G373" s="172">
        <v>0</v>
      </c>
      <c r="H373" s="296">
        <v>0</v>
      </c>
      <c r="I373" s="296">
        <v>0</v>
      </c>
    </row>
    <row r="374" spans="2:9" ht="12.75" customHeight="1">
      <c r="B374" s="65" t="s">
        <v>606</v>
      </c>
      <c r="C374" s="64" t="s">
        <v>607</v>
      </c>
      <c r="D374" s="39" t="str">
        <f>$D$12</f>
        <v>year 2018</v>
      </c>
      <c r="E374" s="168">
        <f t="shared" si="5"/>
        <v>0</v>
      </c>
      <c r="F374" s="168">
        <v>0</v>
      </c>
      <c r="G374" s="168">
        <v>0</v>
      </c>
      <c r="H374" s="296">
        <v>0</v>
      </c>
      <c r="I374" s="296">
        <v>0</v>
      </c>
    </row>
    <row r="375" spans="3:9" ht="12.75" customHeight="1">
      <c r="C375" s="49"/>
      <c r="D375" s="48" t="str">
        <f>$D$13</f>
        <v>year 2017</v>
      </c>
      <c r="E375" s="172">
        <f t="shared" si="5"/>
        <v>0</v>
      </c>
      <c r="F375" s="172">
        <v>0</v>
      </c>
      <c r="G375" s="172">
        <v>0</v>
      </c>
      <c r="H375" s="296">
        <v>0</v>
      </c>
      <c r="I375" s="296">
        <v>0</v>
      </c>
    </row>
    <row r="376" spans="2:9" ht="12.75" customHeight="1">
      <c r="B376" s="65" t="s">
        <v>608</v>
      </c>
      <c r="C376" s="64" t="s">
        <v>609</v>
      </c>
      <c r="D376" s="39" t="str">
        <f>$D$12</f>
        <v>year 2018</v>
      </c>
      <c r="E376" s="168">
        <f t="shared" si="5"/>
        <v>0</v>
      </c>
      <c r="F376" s="168">
        <v>0</v>
      </c>
      <c r="G376" s="168">
        <v>0</v>
      </c>
      <c r="H376" s="296">
        <v>0</v>
      </c>
      <c r="I376" s="296">
        <v>0</v>
      </c>
    </row>
    <row r="377" spans="3:9" ht="12.75" customHeight="1">
      <c r="C377" s="49"/>
      <c r="D377" s="48" t="str">
        <f>$D$13</f>
        <v>year 2017</v>
      </c>
      <c r="E377" s="172">
        <f t="shared" si="5"/>
        <v>0</v>
      </c>
      <c r="F377" s="172">
        <v>0</v>
      </c>
      <c r="G377" s="172">
        <v>0</v>
      </c>
      <c r="H377" s="296">
        <v>0</v>
      </c>
      <c r="I377" s="296">
        <v>0</v>
      </c>
    </row>
    <row r="378" spans="2:9" ht="12.75" customHeight="1">
      <c r="B378" s="65" t="s">
        <v>36</v>
      </c>
      <c r="C378" s="64" t="s">
        <v>177</v>
      </c>
      <c r="D378" s="39" t="str">
        <f>$D$12</f>
        <v>year 2018</v>
      </c>
      <c r="E378" s="168">
        <f t="shared" si="5"/>
        <v>0</v>
      </c>
      <c r="F378" s="168">
        <v>0</v>
      </c>
      <c r="G378" s="168">
        <v>0</v>
      </c>
      <c r="H378" s="296">
        <v>0</v>
      </c>
      <c r="I378" s="296">
        <v>0</v>
      </c>
    </row>
    <row r="379" spans="3:9" ht="12.75" customHeight="1">
      <c r="C379" s="49"/>
      <c r="D379" s="48" t="str">
        <f>$D$13</f>
        <v>year 2017</v>
      </c>
      <c r="E379" s="172">
        <f t="shared" si="5"/>
        <v>0</v>
      </c>
      <c r="F379" s="172">
        <v>0</v>
      </c>
      <c r="G379" s="172">
        <v>0</v>
      </c>
      <c r="H379" s="296">
        <v>0</v>
      </c>
      <c r="I379" s="296">
        <v>0</v>
      </c>
    </row>
    <row r="380" spans="2:9" ht="12.75" customHeight="1">
      <c r="B380" s="65" t="s">
        <v>18</v>
      </c>
      <c r="C380" s="64" t="s">
        <v>181</v>
      </c>
      <c r="D380" s="39" t="str">
        <f>$D$12</f>
        <v>year 2018</v>
      </c>
      <c r="E380" s="168">
        <f t="shared" si="5"/>
        <v>0</v>
      </c>
      <c r="F380" s="168">
        <v>0</v>
      </c>
      <c r="G380" s="168">
        <v>0</v>
      </c>
      <c r="H380" s="296">
        <v>0</v>
      </c>
      <c r="I380" s="296">
        <v>0</v>
      </c>
    </row>
    <row r="381" spans="3:9" ht="12.75" customHeight="1">
      <c r="C381" s="49"/>
      <c r="D381" s="48" t="str">
        <f>$D$13</f>
        <v>year 2017</v>
      </c>
      <c r="E381" s="172">
        <f t="shared" si="5"/>
        <v>0</v>
      </c>
      <c r="F381" s="172">
        <v>0</v>
      </c>
      <c r="G381" s="172">
        <v>0</v>
      </c>
      <c r="H381" s="296">
        <v>0</v>
      </c>
      <c r="I381" s="296">
        <v>0</v>
      </c>
    </row>
    <row r="382" spans="2:9" ht="12.75" customHeight="1">
      <c r="B382" s="65" t="s">
        <v>610</v>
      </c>
      <c r="C382" s="64" t="s">
        <v>611</v>
      </c>
      <c r="D382" s="39" t="str">
        <f>$D$12</f>
        <v>year 2018</v>
      </c>
      <c r="E382" s="168">
        <f t="shared" si="5"/>
        <v>0</v>
      </c>
      <c r="F382" s="168">
        <v>0</v>
      </c>
      <c r="G382" s="168">
        <v>0</v>
      </c>
      <c r="H382" s="296">
        <v>0</v>
      </c>
      <c r="I382" s="296">
        <v>0</v>
      </c>
    </row>
    <row r="383" spans="3:9" ht="12.75" customHeight="1">
      <c r="C383" s="49"/>
      <c r="D383" s="48" t="str">
        <f>$D$13</f>
        <v>year 2017</v>
      </c>
      <c r="E383" s="172">
        <f t="shared" si="5"/>
        <v>0</v>
      </c>
      <c r="F383" s="172">
        <v>0</v>
      </c>
      <c r="G383" s="172">
        <v>0</v>
      </c>
      <c r="H383" s="296">
        <v>0</v>
      </c>
      <c r="I383" s="296">
        <v>0</v>
      </c>
    </row>
    <row r="384" spans="2:9" ht="12.75" customHeight="1">
      <c r="B384" s="65" t="s">
        <v>612</v>
      </c>
      <c r="C384" s="64" t="s">
        <v>613</v>
      </c>
      <c r="D384" s="39" t="str">
        <f>$D$12</f>
        <v>year 2018</v>
      </c>
      <c r="E384" s="168">
        <f t="shared" si="5"/>
        <v>0</v>
      </c>
      <c r="F384" s="168">
        <v>0</v>
      </c>
      <c r="G384" s="168">
        <v>0</v>
      </c>
      <c r="H384" s="296">
        <v>0</v>
      </c>
      <c r="I384" s="296">
        <v>0</v>
      </c>
    </row>
    <row r="385" spans="3:9" ht="12.75" customHeight="1">
      <c r="C385" s="49"/>
      <c r="D385" s="48" t="str">
        <f>$D$13</f>
        <v>year 2017</v>
      </c>
      <c r="E385" s="172">
        <f t="shared" si="5"/>
        <v>0</v>
      </c>
      <c r="F385" s="172">
        <v>0</v>
      </c>
      <c r="G385" s="172">
        <v>0</v>
      </c>
      <c r="H385" s="296">
        <v>0</v>
      </c>
      <c r="I385" s="296">
        <v>0</v>
      </c>
    </row>
    <row r="386" spans="2:9" ht="12.75" customHeight="1">
      <c r="B386" s="65" t="s">
        <v>614</v>
      </c>
      <c r="C386" s="64" t="s">
        <v>615</v>
      </c>
      <c r="D386" s="39" t="str">
        <f>$D$12</f>
        <v>year 2018</v>
      </c>
      <c r="E386" s="168">
        <f t="shared" si="5"/>
        <v>0</v>
      </c>
      <c r="F386" s="168">
        <v>0</v>
      </c>
      <c r="G386" s="168">
        <v>0</v>
      </c>
      <c r="H386" s="296">
        <v>0</v>
      </c>
      <c r="I386" s="296">
        <v>0</v>
      </c>
    </row>
    <row r="387" spans="3:9" ht="12.75" customHeight="1">
      <c r="C387" s="49"/>
      <c r="D387" s="48" t="str">
        <f>$D$13</f>
        <v>year 2017</v>
      </c>
      <c r="E387" s="172">
        <f t="shared" si="5"/>
        <v>0</v>
      </c>
      <c r="F387" s="172">
        <v>0</v>
      </c>
      <c r="G387" s="172">
        <v>0</v>
      </c>
      <c r="H387" s="296">
        <v>0</v>
      </c>
      <c r="I387" s="296">
        <v>0</v>
      </c>
    </row>
    <row r="388" spans="2:9" ht="12.75" customHeight="1">
      <c r="B388" s="65" t="s">
        <v>616</v>
      </c>
      <c r="C388" s="64" t="s">
        <v>617</v>
      </c>
      <c r="D388" s="39" t="str">
        <f>$D$12</f>
        <v>year 2018</v>
      </c>
      <c r="E388" s="168">
        <f t="shared" si="5"/>
        <v>0</v>
      </c>
      <c r="F388" s="168">
        <v>0</v>
      </c>
      <c r="G388" s="168">
        <v>0</v>
      </c>
      <c r="H388" s="296">
        <v>0</v>
      </c>
      <c r="I388" s="296">
        <v>0</v>
      </c>
    </row>
    <row r="389" spans="3:9" ht="12.75" customHeight="1">
      <c r="C389" s="49"/>
      <c r="D389" s="48" t="str">
        <f>$D$13</f>
        <v>year 2017</v>
      </c>
      <c r="E389" s="172">
        <f t="shared" si="5"/>
        <v>0</v>
      </c>
      <c r="F389" s="172">
        <v>0</v>
      </c>
      <c r="G389" s="172">
        <v>0</v>
      </c>
      <c r="H389" s="296">
        <v>0</v>
      </c>
      <c r="I389" s="296">
        <v>0</v>
      </c>
    </row>
    <row r="390" spans="2:9" ht="12.75" customHeight="1">
      <c r="B390" s="65" t="s">
        <v>618</v>
      </c>
      <c r="C390" s="64" t="s">
        <v>619</v>
      </c>
      <c r="D390" s="39" t="str">
        <f>$D$12</f>
        <v>year 2018</v>
      </c>
      <c r="E390" s="168">
        <f t="shared" si="5"/>
        <v>0</v>
      </c>
      <c r="F390" s="168">
        <v>0</v>
      </c>
      <c r="G390" s="168">
        <v>0</v>
      </c>
      <c r="H390" s="296">
        <v>0</v>
      </c>
      <c r="I390" s="296">
        <v>0</v>
      </c>
    </row>
    <row r="391" spans="3:9" ht="12.75" customHeight="1">
      <c r="C391" s="49"/>
      <c r="D391" s="48" t="str">
        <f>$D$13</f>
        <v>year 2017</v>
      </c>
      <c r="E391" s="172">
        <f t="shared" si="5"/>
        <v>0</v>
      </c>
      <c r="F391" s="172">
        <v>0</v>
      </c>
      <c r="G391" s="172">
        <v>0</v>
      </c>
      <c r="H391" s="296">
        <v>0</v>
      </c>
      <c r="I391" s="296">
        <v>0</v>
      </c>
    </row>
    <row r="392" spans="2:9" ht="12.75" customHeight="1">
      <c r="B392" s="65" t="s">
        <v>620</v>
      </c>
      <c r="C392" s="64" t="s">
        <v>621</v>
      </c>
      <c r="D392" s="39" t="str">
        <f>$D$12</f>
        <v>year 2018</v>
      </c>
      <c r="E392" s="168">
        <f t="shared" si="5"/>
        <v>0</v>
      </c>
      <c r="F392" s="168">
        <v>0</v>
      </c>
      <c r="G392" s="168">
        <v>0</v>
      </c>
      <c r="H392" s="296">
        <v>0</v>
      </c>
      <c r="I392" s="296">
        <v>0</v>
      </c>
    </row>
    <row r="393" spans="3:9" ht="12.75" customHeight="1">
      <c r="C393" s="49"/>
      <c r="D393" s="48" t="str">
        <f>$D$13</f>
        <v>year 2017</v>
      </c>
      <c r="E393" s="172">
        <f t="shared" si="5"/>
        <v>0</v>
      </c>
      <c r="F393" s="172">
        <v>0</v>
      </c>
      <c r="G393" s="172">
        <v>0</v>
      </c>
      <c r="H393" s="296">
        <v>0</v>
      </c>
      <c r="I393" s="296">
        <v>0</v>
      </c>
    </row>
    <row r="394" spans="2:9" ht="12.75" customHeight="1">
      <c r="B394" s="65" t="s">
        <v>622</v>
      </c>
      <c r="C394" s="64" t="s">
        <v>623</v>
      </c>
      <c r="D394" s="39" t="str">
        <f>$D$12</f>
        <v>year 2018</v>
      </c>
      <c r="E394" s="168">
        <f t="shared" si="5"/>
        <v>0</v>
      </c>
      <c r="F394" s="168">
        <v>0</v>
      </c>
      <c r="G394" s="168">
        <v>0</v>
      </c>
      <c r="H394" s="296">
        <v>0</v>
      </c>
      <c r="I394" s="296">
        <v>0</v>
      </c>
    </row>
    <row r="395" spans="3:9" ht="12.75" customHeight="1">
      <c r="C395" s="49"/>
      <c r="D395" s="48" t="str">
        <f>$D$13</f>
        <v>year 2017</v>
      </c>
      <c r="E395" s="172">
        <f t="shared" si="5"/>
        <v>0</v>
      </c>
      <c r="F395" s="172">
        <v>0</v>
      </c>
      <c r="G395" s="172">
        <v>0</v>
      </c>
      <c r="H395" s="296">
        <v>0</v>
      </c>
      <c r="I395" s="296">
        <v>0</v>
      </c>
    </row>
    <row r="396" spans="2:9" ht="12.75" customHeight="1">
      <c r="B396" s="65" t="s">
        <v>624</v>
      </c>
      <c r="C396" s="64" t="s">
        <v>625</v>
      </c>
      <c r="D396" s="39" t="str">
        <f>$D$12</f>
        <v>year 2018</v>
      </c>
      <c r="E396" s="168">
        <f t="shared" si="5"/>
        <v>0</v>
      </c>
      <c r="F396" s="168">
        <v>0</v>
      </c>
      <c r="G396" s="168">
        <v>0</v>
      </c>
      <c r="H396" s="296">
        <v>0</v>
      </c>
      <c r="I396" s="296">
        <v>0</v>
      </c>
    </row>
    <row r="397" spans="3:9" ht="12.75" customHeight="1">
      <c r="C397" s="49"/>
      <c r="D397" s="48" t="str">
        <f>$D$13</f>
        <v>year 2017</v>
      </c>
      <c r="E397" s="172">
        <f t="shared" si="5"/>
        <v>0</v>
      </c>
      <c r="F397" s="172">
        <v>0</v>
      </c>
      <c r="G397" s="172">
        <v>0</v>
      </c>
      <c r="H397" s="296">
        <v>0</v>
      </c>
      <c r="I397" s="296">
        <v>0</v>
      </c>
    </row>
    <row r="398" spans="2:9" ht="12.75" customHeight="1">
      <c r="B398" s="65" t="s">
        <v>626</v>
      </c>
      <c r="C398" s="64" t="s">
        <v>627</v>
      </c>
      <c r="D398" s="39" t="str">
        <f>$D$12</f>
        <v>year 2018</v>
      </c>
      <c r="E398" s="168">
        <f t="shared" si="5"/>
        <v>0</v>
      </c>
      <c r="F398" s="168">
        <v>0</v>
      </c>
      <c r="G398" s="168">
        <v>0</v>
      </c>
      <c r="H398" s="296">
        <v>0</v>
      </c>
      <c r="I398" s="296">
        <v>0</v>
      </c>
    </row>
    <row r="399" spans="3:9" ht="12.75" customHeight="1">
      <c r="C399" s="49"/>
      <c r="D399" s="48" t="str">
        <f>$D$13</f>
        <v>year 2017</v>
      </c>
      <c r="E399" s="172">
        <f t="shared" si="5"/>
        <v>0</v>
      </c>
      <c r="F399" s="172">
        <v>0</v>
      </c>
      <c r="G399" s="172">
        <v>0</v>
      </c>
      <c r="H399" s="296">
        <v>0</v>
      </c>
      <c r="I399" s="296">
        <v>0</v>
      </c>
    </row>
    <row r="400" spans="2:9" ht="12.75" customHeight="1">
      <c r="B400" s="65" t="s">
        <v>628</v>
      </c>
      <c r="C400" s="64" t="s">
        <v>629</v>
      </c>
      <c r="D400" s="39" t="str">
        <f>$D$12</f>
        <v>year 2018</v>
      </c>
      <c r="E400" s="168">
        <f aca="true" t="shared" si="6" ref="E400:E433">SUM(F400:G400)</f>
        <v>0</v>
      </c>
      <c r="F400" s="168">
        <v>0</v>
      </c>
      <c r="G400" s="168">
        <v>0</v>
      </c>
      <c r="H400" s="296">
        <v>0</v>
      </c>
      <c r="I400" s="296">
        <v>0</v>
      </c>
    </row>
    <row r="401" spans="3:9" ht="12.75" customHeight="1">
      <c r="C401" s="49"/>
      <c r="D401" s="48" t="str">
        <f>$D$13</f>
        <v>year 2017</v>
      </c>
      <c r="E401" s="172">
        <f t="shared" si="6"/>
        <v>0</v>
      </c>
      <c r="F401" s="172">
        <v>0</v>
      </c>
      <c r="G401" s="172">
        <v>0</v>
      </c>
      <c r="H401" s="296">
        <v>0</v>
      </c>
      <c r="I401" s="296">
        <v>0</v>
      </c>
    </row>
    <row r="402" spans="2:9" ht="12.75" customHeight="1">
      <c r="B402" s="65" t="s">
        <v>630</v>
      </c>
      <c r="C402" s="64" t="s">
        <v>631</v>
      </c>
      <c r="D402" s="39" t="str">
        <f>$D$12</f>
        <v>year 2018</v>
      </c>
      <c r="E402" s="168">
        <f t="shared" si="6"/>
        <v>0</v>
      </c>
      <c r="F402" s="168">
        <v>0</v>
      </c>
      <c r="G402" s="168">
        <v>0</v>
      </c>
      <c r="H402" s="296">
        <v>0</v>
      </c>
      <c r="I402" s="296">
        <v>0</v>
      </c>
    </row>
    <row r="403" spans="3:9" ht="12.75" customHeight="1">
      <c r="C403" s="49"/>
      <c r="D403" s="48" t="str">
        <f>$D$13</f>
        <v>year 2017</v>
      </c>
      <c r="E403" s="172">
        <f t="shared" si="6"/>
        <v>0</v>
      </c>
      <c r="F403" s="172">
        <v>0</v>
      </c>
      <c r="G403" s="172">
        <v>0</v>
      </c>
      <c r="H403" s="296">
        <v>0</v>
      </c>
      <c r="I403" s="296">
        <v>0</v>
      </c>
    </row>
    <row r="404" spans="2:9" ht="12.75" customHeight="1">
      <c r="B404" s="65" t="s">
        <v>632</v>
      </c>
      <c r="C404" s="64" t="s">
        <v>633</v>
      </c>
      <c r="D404" s="39" t="str">
        <f>$D$12</f>
        <v>year 2018</v>
      </c>
      <c r="E404" s="168">
        <f t="shared" si="6"/>
        <v>0</v>
      </c>
      <c r="F404" s="168">
        <v>0</v>
      </c>
      <c r="G404" s="168">
        <v>0</v>
      </c>
      <c r="H404" s="296">
        <v>0</v>
      </c>
      <c r="I404" s="296">
        <v>0</v>
      </c>
    </row>
    <row r="405" spans="3:9" ht="12.75" customHeight="1">
      <c r="C405" s="49"/>
      <c r="D405" s="48" t="str">
        <f>$D$13</f>
        <v>year 2017</v>
      </c>
      <c r="E405" s="172">
        <f t="shared" si="6"/>
        <v>0</v>
      </c>
      <c r="F405" s="172">
        <v>0</v>
      </c>
      <c r="G405" s="172">
        <v>0</v>
      </c>
      <c r="H405" s="296">
        <v>0</v>
      </c>
      <c r="I405" s="296">
        <v>0</v>
      </c>
    </row>
    <row r="406" spans="2:9" ht="12.75" customHeight="1">
      <c r="B406" s="65" t="s">
        <v>634</v>
      </c>
      <c r="C406" s="64" t="s">
        <v>635</v>
      </c>
      <c r="D406" s="39" t="str">
        <f>$D$12</f>
        <v>year 2018</v>
      </c>
      <c r="E406" s="168">
        <f t="shared" si="6"/>
        <v>0</v>
      </c>
      <c r="F406" s="168">
        <v>0</v>
      </c>
      <c r="G406" s="168">
        <v>0</v>
      </c>
      <c r="H406" s="296">
        <v>0</v>
      </c>
      <c r="I406" s="296">
        <v>0</v>
      </c>
    </row>
    <row r="407" spans="3:9" ht="12.75" customHeight="1">
      <c r="C407" s="49"/>
      <c r="D407" s="48" t="str">
        <f>$D$13</f>
        <v>year 2017</v>
      </c>
      <c r="E407" s="172">
        <f t="shared" si="6"/>
        <v>0</v>
      </c>
      <c r="F407" s="172">
        <v>0</v>
      </c>
      <c r="G407" s="172">
        <v>0</v>
      </c>
      <c r="H407" s="296">
        <v>0</v>
      </c>
      <c r="I407" s="296">
        <v>0</v>
      </c>
    </row>
    <row r="408" spans="2:9" ht="12.75" customHeight="1">
      <c r="B408" s="65" t="s">
        <v>636</v>
      </c>
      <c r="C408" s="64" t="s">
        <v>637</v>
      </c>
      <c r="D408" s="39" t="str">
        <f>$D$12</f>
        <v>year 2018</v>
      </c>
      <c r="E408" s="168">
        <f t="shared" si="6"/>
        <v>0</v>
      </c>
      <c r="F408" s="168">
        <v>0</v>
      </c>
      <c r="G408" s="168">
        <v>0</v>
      </c>
      <c r="H408" s="296">
        <v>0</v>
      </c>
      <c r="I408" s="296">
        <v>0</v>
      </c>
    </row>
    <row r="409" spans="3:9" ht="12.75" customHeight="1">
      <c r="C409" s="49"/>
      <c r="D409" s="48" t="str">
        <f>$D$13</f>
        <v>year 2017</v>
      </c>
      <c r="E409" s="172">
        <f t="shared" si="6"/>
        <v>0</v>
      </c>
      <c r="F409" s="172">
        <v>0</v>
      </c>
      <c r="G409" s="172">
        <v>0</v>
      </c>
      <c r="H409" s="296">
        <v>0</v>
      </c>
      <c r="I409" s="296">
        <v>0</v>
      </c>
    </row>
    <row r="410" spans="2:9" ht="12.75" customHeight="1">
      <c r="B410" s="65" t="s">
        <v>638</v>
      </c>
      <c r="C410" s="64" t="s">
        <v>639</v>
      </c>
      <c r="D410" s="39" t="str">
        <f>$D$12</f>
        <v>year 2018</v>
      </c>
      <c r="E410" s="168">
        <f t="shared" si="6"/>
        <v>0</v>
      </c>
      <c r="F410" s="168">
        <v>0</v>
      </c>
      <c r="G410" s="168">
        <v>0</v>
      </c>
      <c r="H410" s="296">
        <v>0</v>
      </c>
      <c r="I410" s="296">
        <v>0</v>
      </c>
    </row>
    <row r="411" spans="3:9" ht="12.75" customHeight="1">
      <c r="C411" s="49"/>
      <c r="D411" s="48" t="str">
        <f>$D$13</f>
        <v>year 2017</v>
      </c>
      <c r="E411" s="172">
        <f t="shared" si="6"/>
        <v>0</v>
      </c>
      <c r="F411" s="172">
        <v>0</v>
      </c>
      <c r="G411" s="172">
        <v>0</v>
      </c>
      <c r="H411" s="296">
        <v>0</v>
      </c>
      <c r="I411" s="296">
        <v>0</v>
      </c>
    </row>
    <row r="412" spans="2:9" ht="12.75" customHeight="1">
      <c r="B412" s="65" t="s">
        <v>640</v>
      </c>
      <c r="C412" s="64" t="s">
        <v>641</v>
      </c>
      <c r="D412" s="39" t="str">
        <f>$D$12</f>
        <v>year 2018</v>
      </c>
      <c r="E412" s="168">
        <f t="shared" si="6"/>
        <v>0</v>
      </c>
      <c r="F412" s="168">
        <v>0</v>
      </c>
      <c r="G412" s="168">
        <v>0</v>
      </c>
      <c r="H412" s="296">
        <v>0</v>
      </c>
      <c r="I412" s="296">
        <v>0</v>
      </c>
    </row>
    <row r="413" spans="3:9" ht="12.75" customHeight="1">
      <c r="C413" s="49"/>
      <c r="D413" s="48" t="str">
        <f>$D$13</f>
        <v>year 2017</v>
      </c>
      <c r="E413" s="172">
        <f t="shared" si="6"/>
        <v>0</v>
      </c>
      <c r="F413" s="172">
        <v>0</v>
      </c>
      <c r="G413" s="172">
        <v>0</v>
      </c>
      <c r="H413" s="296">
        <v>0</v>
      </c>
      <c r="I413" s="296">
        <v>0</v>
      </c>
    </row>
    <row r="414" spans="2:9" ht="12.75" customHeight="1">
      <c r="B414" s="65" t="s">
        <v>20</v>
      </c>
      <c r="C414" s="64" t="s">
        <v>8</v>
      </c>
      <c r="D414" s="39" t="str">
        <f>$D$12</f>
        <v>year 2018</v>
      </c>
      <c r="E414" s="168">
        <f t="shared" si="6"/>
        <v>0</v>
      </c>
      <c r="F414" s="168">
        <v>0</v>
      </c>
      <c r="G414" s="168">
        <v>0</v>
      </c>
      <c r="H414" s="296">
        <v>0</v>
      </c>
      <c r="I414" s="296">
        <v>0</v>
      </c>
    </row>
    <row r="415" spans="3:9" ht="12.75" customHeight="1">
      <c r="C415" s="49"/>
      <c r="D415" s="48" t="str">
        <f>$D$13</f>
        <v>year 2017</v>
      </c>
      <c r="E415" s="172">
        <f t="shared" si="6"/>
        <v>0</v>
      </c>
      <c r="F415" s="172">
        <v>0</v>
      </c>
      <c r="G415" s="172">
        <v>0</v>
      </c>
      <c r="H415" s="296">
        <v>0</v>
      </c>
      <c r="I415" s="296">
        <v>0</v>
      </c>
    </row>
    <row r="416" spans="2:9" ht="12.75" customHeight="1">
      <c r="B416" s="65" t="s">
        <v>642</v>
      </c>
      <c r="C416" s="64" t="s">
        <v>643</v>
      </c>
      <c r="D416" s="39" t="str">
        <f>$D$12</f>
        <v>year 2018</v>
      </c>
      <c r="E416" s="168">
        <f t="shared" si="6"/>
        <v>0</v>
      </c>
      <c r="F416" s="168">
        <v>0</v>
      </c>
      <c r="G416" s="168">
        <v>0</v>
      </c>
      <c r="H416" s="296">
        <v>0</v>
      </c>
      <c r="I416" s="296">
        <v>0</v>
      </c>
    </row>
    <row r="417" spans="3:9" ht="12.75" customHeight="1">
      <c r="C417" s="49"/>
      <c r="D417" s="48" t="str">
        <f>$D$13</f>
        <v>year 2017</v>
      </c>
      <c r="E417" s="172">
        <f t="shared" si="6"/>
        <v>0</v>
      </c>
      <c r="F417" s="172">
        <v>0</v>
      </c>
      <c r="G417" s="172">
        <v>0</v>
      </c>
      <c r="H417" s="296">
        <v>0</v>
      </c>
      <c r="I417" s="296">
        <v>0</v>
      </c>
    </row>
    <row r="418" spans="2:9" ht="12.75" customHeight="1">
      <c r="B418" s="65" t="s">
        <v>644</v>
      </c>
      <c r="C418" s="64" t="s">
        <v>645</v>
      </c>
      <c r="D418" s="39" t="str">
        <f>$D$12</f>
        <v>year 2018</v>
      </c>
      <c r="E418" s="168">
        <f t="shared" si="6"/>
        <v>0</v>
      </c>
      <c r="F418" s="168">
        <v>0</v>
      </c>
      <c r="G418" s="168">
        <v>0</v>
      </c>
      <c r="H418" s="296">
        <v>0</v>
      </c>
      <c r="I418" s="296">
        <v>0</v>
      </c>
    </row>
    <row r="419" spans="3:9" ht="12.75" customHeight="1">
      <c r="C419" s="49"/>
      <c r="D419" s="48" t="str">
        <f>$D$13</f>
        <v>year 2017</v>
      </c>
      <c r="E419" s="172">
        <f t="shared" si="6"/>
        <v>0</v>
      </c>
      <c r="F419" s="172">
        <v>0</v>
      </c>
      <c r="G419" s="172">
        <v>0</v>
      </c>
      <c r="H419" s="296">
        <v>0</v>
      </c>
      <c r="I419" s="296">
        <v>0</v>
      </c>
    </row>
    <row r="420" spans="2:9" ht="12.75" customHeight="1">
      <c r="B420" s="65" t="s">
        <v>646</v>
      </c>
      <c r="C420" s="64" t="s">
        <v>647</v>
      </c>
      <c r="D420" s="39" t="str">
        <f>$D$12</f>
        <v>year 2018</v>
      </c>
      <c r="E420" s="168">
        <f t="shared" si="6"/>
        <v>0</v>
      </c>
      <c r="F420" s="168">
        <v>0</v>
      </c>
      <c r="G420" s="168">
        <v>0</v>
      </c>
      <c r="H420" s="296">
        <v>0</v>
      </c>
      <c r="I420" s="296">
        <v>0</v>
      </c>
    </row>
    <row r="421" spans="3:9" ht="12.75" customHeight="1">
      <c r="C421" s="49"/>
      <c r="D421" s="48" t="str">
        <f>$D$13</f>
        <v>year 2017</v>
      </c>
      <c r="E421" s="172">
        <f t="shared" si="6"/>
        <v>0</v>
      </c>
      <c r="F421" s="172">
        <v>0</v>
      </c>
      <c r="G421" s="172">
        <v>0</v>
      </c>
      <c r="H421" s="296">
        <v>0</v>
      </c>
      <c r="I421" s="296">
        <v>0</v>
      </c>
    </row>
    <row r="422" spans="2:9" ht="12.75" customHeight="1">
      <c r="B422" s="65" t="s">
        <v>648</v>
      </c>
      <c r="C422" s="64" t="s">
        <v>649</v>
      </c>
      <c r="D422" s="39" t="str">
        <f>$D$12</f>
        <v>year 2018</v>
      </c>
      <c r="E422" s="168">
        <f t="shared" si="6"/>
        <v>0</v>
      </c>
      <c r="F422" s="168">
        <v>0</v>
      </c>
      <c r="G422" s="168">
        <v>0</v>
      </c>
      <c r="H422" s="296">
        <v>0</v>
      </c>
      <c r="I422" s="296">
        <v>0</v>
      </c>
    </row>
    <row r="423" spans="3:9" ht="12.75" customHeight="1">
      <c r="C423" s="49"/>
      <c r="D423" s="48" t="str">
        <f>$D$13</f>
        <v>year 2017</v>
      </c>
      <c r="E423" s="172">
        <f t="shared" si="6"/>
        <v>0</v>
      </c>
      <c r="F423" s="172">
        <v>0</v>
      </c>
      <c r="G423" s="172">
        <v>0</v>
      </c>
      <c r="H423" s="296">
        <v>0</v>
      </c>
      <c r="I423" s="296">
        <v>0</v>
      </c>
    </row>
    <row r="424" spans="2:9" ht="12.75" customHeight="1">
      <c r="B424" s="65" t="s">
        <v>650</v>
      </c>
      <c r="C424" s="64" t="s">
        <v>651</v>
      </c>
      <c r="D424" s="39" t="str">
        <f>$D$12</f>
        <v>year 2018</v>
      </c>
      <c r="E424" s="168">
        <f t="shared" si="6"/>
        <v>0</v>
      </c>
      <c r="F424" s="168">
        <v>0</v>
      </c>
      <c r="G424" s="168">
        <v>0</v>
      </c>
      <c r="H424" s="296">
        <v>0</v>
      </c>
      <c r="I424" s="296">
        <v>0</v>
      </c>
    </row>
    <row r="425" spans="3:9" ht="12.75" customHeight="1">
      <c r="C425" s="49"/>
      <c r="D425" s="48" t="str">
        <f>$D$13</f>
        <v>year 2017</v>
      </c>
      <c r="E425" s="172">
        <f t="shared" si="6"/>
        <v>0</v>
      </c>
      <c r="F425" s="172">
        <v>0</v>
      </c>
      <c r="G425" s="172">
        <v>0</v>
      </c>
      <c r="H425" s="296">
        <v>0</v>
      </c>
      <c r="I425" s="296">
        <v>0</v>
      </c>
    </row>
    <row r="426" spans="2:9" ht="12.75" customHeight="1">
      <c r="B426" s="65" t="s">
        <v>652</v>
      </c>
      <c r="C426" s="64" t="s">
        <v>653</v>
      </c>
      <c r="D426" s="39" t="str">
        <f>$D$12</f>
        <v>year 2018</v>
      </c>
      <c r="E426" s="168">
        <f t="shared" si="6"/>
        <v>0</v>
      </c>
      <c r="F426" s="168">
        <v>0</v>
      </c>
      <c r="G426" s="168">
        <v>0</v>
      </c>
      <c r="H426" s="296">
        <v>0</v>
      </c>
      <c r="I426" s="296">
        <v>0</v>
      </c>
    </row>
    <row r="427" spans="3:9" ht="12.75" customHeight="1">
      <c r="C427" s="49"/>
      <c r="D427" s="48" t="str">
        <f>$D$13</f>
        <v>year 2017</v>
      </c>
      <c r="E427" s="172">
        <f t="shared" si="6"/>
        <v>0</v>
      </c>
      <c r="F427" s="172">
        <v>0</v>
      </c>
      <c r="G427" s="172">
        <v>0</v>
      </c>
      <c r="H427" s="296">
        <v>0</v>
      </c>
      <c r="I427" s="296">
        <v>0</v>
      </c>
    </row>
    <row r="428" spans="2:9" ht="12.75" customHeight="1">
      <c r="B428" s="65" t="s">
        <v>654</v>
      </c>
      <c r="C428" s="64" t="s">
        <v>655</v>
      </c>
      <c r="D428" s="39" t="str">
        <f>$D$12</f>
        <v>year 2018</v>
      </c>
      <c r="E428" s="168">
        <f t="shared" si="6"/>
        <v>0</v>
      </c>
      <c r="F428" s="168">
        <v>0</v>
      </c>
      <c r="G428" s="168">
        <v>0</v>
      </c>
      <c r="H428" s="296">
        <v>0</v>
      </c>
      <c r="I428" s="296">
        <v>0</v>
      </c>
    </row>
    <row r="429" spans="3:9" ht="12.75" customHeight="1">
      <c r="C429" s="49"/>
      <c r="D429" s="48" t="str">
        <f>$D$13</f>
        <v>year 2017</v>
      </c>
      <c r="E429" s="172">
        <f t="shared" si="6"/>
        <v>0</v>
      </c>
      <c r="F429" s="172">
        <v>0</v>
      </c>
      <c r="G429" s="172">
        <v>0</v>
      </c>
      <c r="H429" s="296">
        <v>0</v>
      </c>
      <c r="I429" s="296">
        <v>0</v>
      </c>
    </row>
    <row r="430" spans="2:9" ht="12.75" customHeight="1">
      <c r="B430" s="65" t="s">
        <v>656</v>
      </c>
      <c r="C430" s="64" t="s">
        <v>657</v>
      </c>
      <c r="D430" s="39" t="str">
        <f>$D$12</f>
        <v>year 2018</v>
      </c>
      <c r="E430" s="168">
        <f t="shared" si="6"/>
        <v>0</v>
      </c>
      <c r="F430" s="168">
        <v>0</v>
      </c>
      <c r="G430" s="168">
        <v>0</v>
      </c>
      <c r="H430" s="296">
        <v>0</v>
      </c>
      <c r="I430" s="296">
        <v>0</v>
      </c>
    </row>
    <row r="431" spans="3:9" ht="12.75" customHeight="1">
      <c r="C431" s="49"/>
      <c r="D431" s="48" t="str">
        <f>$D$13</f>
        <v>year 2017</v>
      </c>
      <c r="E431" s="172">
        <f t="shared" si="6"/>
        <v>0</v>
      </c>
      <c r="F431" s="172">
        <v>0</v>
      </c>
      <c r="G431" s="172">
        <v>0</v>
      </c>
      <c r="H431" s="296">
        <v>0</v>
      </c>
      <c r="I431" s="296">
        <v>0</v>
      </c>
    </row>
    <row r="432" spans="2:9" ht="12.75" customHeight="1">
      <c r="B432" s="65" t="s">
        <v>658</v>
      </c>
      <c r="C432" s="64" t="s">
        <v>659</v>
      </c>
      <c r="D432" s="39" t="str">
        <f>$D$12</f>
        <v>year 2018</v>
      </c>
      <c r="E432" s="168">
        <f t="shared" si="6"/>
        <v>0</v>
      </c>
      <c r="F432" s="168">
        <v>0</v>
      </c>
      <c r="G432" s="168">
        <v>0</v>
      </c>
      <c r="H432" s="296">
        <v>0</v>
      </c>
      <c r="I432" s="296">
        <v>0</v>
      </c>
    </row>
    <row r="433" spans="3:9" ht="12.75" customHeight="1">
      <c r="C433" s="49"/>
      <c r="D433" s="48" t="str">
        <f>$D$13</f>
        <v>year 2017</v>
      </c>
      <c r="E433" s="172">
        <f t="shared" si="6"/>
        <v>0</v>
      </c>
      <c r="F433" s="172">
        <v>0</v>
      </c>
      <c r="G433" s="172">
        <v>0</v>
      </c>
      <c r="H433" s="296">
        <v>0</v>
      </c>
      <c r="I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H8:H10"/>
    <mergeCell ref="I8:I10"/>
    <mergeCell ref="C4:I4"/>
    <mergeCell ref="C5:I5"/>
  </mergeCells>
  <printOptions horizontalCentered="1"/>
  <pageMargins left="0.7874015748031497" right="0.31496062992125984" top="0.7874015748031497" bottom="0.8661417322834646" header="0.5118110236220472" footer="0.3937007874015748"/>
  <pageSetup horizontalDpi="600" verticalDpi="600" orientation="portrait" paperSize="9" scale="75" r:id="rId1"/>
  <headerFooter alignWithMargins="0">
    <oddFooter>&amp;L&amp;8 &amp;C&amp;8 &amp;R&amp;8page &amp;P</oddFooter>
  </headerFooter>
  <ignoredErrors>
    <ignoredError sqref="D15 D434:D441" formula="1"/>
    <ignoredError sqref="E12:E15" formulaRange="1"/>
  </ignoredErrors>
</worksheet>
</file>

<file path=xl/worksheets/sheet8.xml><?xml version="1.0" encoding="utf-8"?>
<worksheet xmlns="http://schemas.openxmlformats.org/spreadsheetml/2006/main" xmlns:r="http://schemas.openxmlformats.org/officeDocument/2006/relationships">
  <sheetPr codeName="Tabelle17"/>
  <dimension ref="B2:M435"/>
  <sheetViews>
    <sheetView showGridLines="0" showRowColHeaders="0" workbookViewId="0" topLeftCell="A1">
      <selection activeCell="A1" sqref="A1"/>
    </sheetView>
  </sheetViews>
  <sheetFormatPr defaultColWidth="11.421875" defaultRowHeight="12.75" customHeight="1"/>
  <cols>
    <col min="1" max="1" width="0.85546875" style="8" customWidth="1"/>
    <col min="2" max="2" width="3.421875" style="65" hidden="1" customWidth="1"/>
    <col min="3" max="3" width="22.7109375" style="8" customWidth="1"/>
    <col min="4" max="4" width="8.7109375" style="8" customWidth="1"/>
    <col min="5" max="5" width="22.7109375" style="8" customWidth="1"/>
    <col min="6" max="7" width="20.7109375" style="8" customWidth="1"/>
    <col min="8" max="16384" width="11.421875" style="8" customWidth="1"/>
  </cols>
  <sheetData>
    <row r="1" ht="4.5" customHeight="1"/>
    <row r="2" ht="12.75" customHeight="1">
      <c r="C2" s="52" t="s">
        <v>253</v>
      </c>
    </row>
    <row r="3" spans="3:7" ht="12.75" customHeight="1">
      <c r="C3" s="382" t="s">
        <v>263</v>
      </c>
      <c r="D3" s="382"/>
      <c r="E3" s="382"/>
      <c r="F3" s="382"/>
      <c r="G3" s="382"/>
    </row>
    <row r="4" spans="3:13" ht="12.75" customHeight="1">
      <c r="C4" s="382"/>
      <c r="D4" s="382"/>
      <c r="E4" s="382"/>
      <c r="F4" s="382"/>
      <c r="G4" s="382"/>
      <c r="H4" s="42"/>
      <c r="I4" s="42"/>
      <c r="J4" s="42"/>
      <c r="M4" s="42"/>
    </row>
    <row r="5" spans="3:13" ht="21.75" customHeight="1">
      <c r="C5" s="383" t="s">
        <v>264</v>
      </c>
      <c r="D5" s="383"/>
      <c r="E5" s="383"/>
      <c r="F5" s="383"/>
      <c r="G5" s="383"/>
      <c r="H5" s="42"/>
      <c r="I5" s="42"/>
      <c r="J5" s="42"/>
      <c r="M5" s="42"/>
    </row>
    <row r="6" spans="3:13" ht="15" customHeight="1">
      <c r="C6" s="320" t="str">
        <f>UebInstitutQuartal</f>
        <v>Q1 2018</v>
      </c>
      <c r="D6" s="340"/>
      <c r="E6" s="340"/>
      <c r="F6" s="341"/>
      <c r="G6" s="341"/>
      <c r="H6" s="42"/>
      <c r="I6" s="42"/>
      <c r="J6" s="42"/>
      <c r="M6" s="42"/>
    </row>
    <row r="7" spans="3:7" ht="12.75" customHeight="1">
      <c r="C7" s="55"/>
      <c r="D7" s="55"/>
      <c r="E7" s="55"/>
      <c r="F7" s="55"/>
      <c r="G7" s="55"/>
    </row>
    <row r="8" spans="3:7" ht="12.75" customHeight="1">
      <c r="C8" s="54"/>
      <c r="D8" s="54"/>
      <c r="E8" s="338"/>
      <c r="F8" s="380" t="s">
        <v>265</v>
      </c>
      <c r="G8" s="380" t="s">
        <v>266</v>
      </c>
    </row>
    <row r="9" spans="3:7" ht="21.75" customHeight="1">
      <c r="C9" s="54"/>
      <c r="D9" s="54"/>
      <c r="E9" s="342" t="s">
        <v>135</v>
      </c>
      <c r="F9" s="380"/>
      <c r="G9" s="381"/>
    </row>
    <row r="10" spans="3:7" ht="12.75" customHeight="1">
      <c r="C10" s="47"/>
      <c r="D10" s="47"/>
      <c r="E10" s="343"/>
      <c r="F10" s="380"/>
      <c r="G10" s="381"/>
    </row>
    <row r="11" spans="2:7" ht="12.75" customHeight="1">
      <c r="B11" s="271" t="s">
        <v>150</v>
      </c>
      <c r="C11" s="47" t="s">
        <v>151</v>
      </c>
      <c r="D11" s="121" t="str">
        <f>AktQuartKurz</f>
        <v>Q1</v>
      </c>
      <c r="E11" s="63" t="str">
        <f>Einheit_Waehrung</f>
        <v>€ mn.</v>
      </c>
      <c r="F11" s="119" t="str">
        <f>E11</f>
        <v>€ mn.</v>
      </c>
      <c r="G11" s="119" t="str">
        <f>E11</f>
        <v>€ mn.</v>
      </c>
    </row>
    <row r="12" spans="2:7" ht="12.75" customHeight="1">
      <c r="B12" s="65" t="s">
        <v>9</v>
      </c>
      <c r="C12" s="64" t="s">
        <v>152</v>
      </c>
      <c r="D12" s="39" t="str">
        <f>"year "&amp;AktJahr</f>
        <v>year 2018</v>
      </c>
      <c r="E12" s="168">
        <v>0</v>
      </c>
      <c r="F12" s="168">
        <v>0</v>
      </c>
      <c r="G12" s="168">
        <v>0</v>
      </c>
    </row>
    <row r="13" spans="3:7" ht="12.75" customHeight="1">
      <c r="C13" s="49"/>
      <c r="D13" s="48" t="str">
        <f>"year "&amp;(AktJahr-1)</f>
        <v>year 2017</v>
      </c>
      <c r="E13" s="172">
        <v>0</v>
      </c>
      <c r="F13" s="172">
        <v>0</v>
      </c>
      <c r="G13" s="172">
        <v>0</v>
      </c>
    </row>
    <row r="14" spans="2:7" ht="12.75" customHeight="1">
      <c r="B14" s="65" t="s">
        <v>10</v>
      </c>
      <c r="C14" s="64" t="s">
        <v>153</v>
      </c>
      <c r="D14" s="39" t="str">
        <f>$D$12</f>
        <v>year 2018</v>
      </c>
      <c r="E14" s="168">
        <v>0</v>
      </c>
      <c r="F14" s="296">
        <v>0</v>
      </c>
      <c r="G14" s="296">
        <v>0</v>
      </c>
    </row>
    <row r="15" spans="3:7" ht="12.75" customHeight="1">
      <c r="C15" s="49"/>
      <c r="D15" s="48" t="str">
        <f>$D$13</f>
        <v>year 2017</v>
      </c>
      <c r="E15" s="172">
        <v>0</v>
      </c>
      <c r="F15" s="296">
        <v>0</v>
      </c>
      <c r="G15" s="296">
        <v>0</v>
      </c>
    </row>
    <row r="16" spans="2:7" ht="12.75" customHeight="1">
      <c r="B16" s="65" t="s">
        <v>308</v>
      </c>
      <c r="C16" s="64" t="s">
        <v>309</v>
      </c>
      <c r="D16" s="39" t="str">
        <f>$D$12</f>
        <v>year 2018</v>
      </c>
      <c r="E16" s="168">
        <v>0</v>
      </c>
      <c r="F16" s="296">
        <v>0</v>
      </c>
      <c r="G16" s="296">
        <v>0</v>
      </c>
    </row>
    <row r="17" spans="3:7" ht="12.75" customHeight="1">
      <c r="C17" s="49"/>
      <c r="D17" s="48" t="str">
        <f>$D$13</f>
        <v>year 2017</v>
      </c>
      <c r="E17" s="172">
        <v>0</v>
      </c>
      <c r="F17" s="296">
        <v>0</v>
      </c>
      <c r="G17" s="296">
        <v>0</v>
      </c>
    </row>
    <row r="18" spans="2:7" ht="12.75" customHeight="1">
      <c r="B18" s="65" t="s">
        <v>310</v>
      </c>
      <c r="C18" s="64" t="s">
        <v>311</v>
      </c>
      <c r="D18" s="39" t="str">
        <f>$D$12</f>
        <v>year 2018</v>
      </c>
      <c r="E18" s="168">
        <v>0</v>
      </c>
      <c r="F18" s="296">
        <v>0</v>
      </c>
      <c r="G18" s="296">
        <v>0</v>
      </c>
    </row>
    <row r="19" spans="3:7" ht="12.75" customHeight="1">
      <c r="C19" s="49"/>
      <c r="D19" s="48" t="str">
        <f>$D$13</f>
        <v>year 2017</v>
      </c>
      <c r="E19" s="172">
        <v>0</v>
      </c>
      <c r="F19" s="296">
        <v>0</v>
      </c>
      <c r="G19" s="296">
        <v>0</v>
      </c>
    </row>
    <row r="20" spans="2:7" ht="12.75" customHeight="1">
      <c r="B20" s="65" t="s">
        <v>312</v>
      </c>
      <c r="C20" s="64" t="s">
        <v>313</v>
      </c>
      <c r="D20" s="39" t="str">
        <f>$D$12</f>
        <v>year 2018</v>
      </c>
      <c r="E20" s="168">
        <v>0</v>
      </c>
      <c r="F20" s="296">
        <v>0</v>
      </c>
      <c r="G20" s="296">
        <v>0</v>
      </c>
    </row>
    <row r="21" spans="3:7" ht="12.75" customHeight="1">
      <c r="C21" s="49"/>
      <c r="D21" s="48" t="str">
        <f>$D$13</f>
        <v>year 2017</v>
      </c>
      <c r="E21" s="172">
        <v>0</v>
      </c>
      <c r="F21" s="296">
        <v>0</v>
      </c>
      <c r="G21" s="296">
        <v>0</v>
      </c>
    </row>
    <row r="22" spans="2:7" ht="12.75" customHeight="1">
      <c r="B22" s="65" t="s">
        <v>314</v>
      </c>
      <c r="C22" s="64" t="s">
        <v>315</v>
      </c>
      <c r="D22" s="39" t="str">
        <f>$D$12</f>
        <v>year 2018</v>
      </c>
      <c r="E22" s="168">
        <v>0</v>
      </c>
      <c r="F22" s="296">
        <v>0</v>
      </c>
      <c r="G22" s="296">
        <v>0</v>
      </c>
    </row>
    <row r="23" spans="3:7" ht="12.75" customHeight="1">
      <c r="C23" s="49"/>
      <c r="D23" s="48" t="str">
        <f>$D$13</f>
        <v>year 2017</v>
      </c>
      <c r="E23" s="172">
        <v>0</v>
      </c>
      <c r="F23" s="296">
        <v>0</v>
      </c>
      <c r="G23" s="296">
        <v>0</v>
      </c>
    </row>
    <row r="24" spans="2:7" ht="12.75" customHeight="1">
      <c r="B24" s="65" t="s">
        <v>316</v>
      </c>
      <c r="C24" s="64" t="s">
        <v>317</v>
      </c>
      <c r="D24" s="39" t="str">
        <f>$D$12</f>
        <v>year 2018</v>
      </c>
      <c r="E24" s="168">
        <v>0</v>
      </c>
      <c r="F24" s="296">
        <v>0</v>
      </c>
      <c r="G24" s="296">
        <v>0</v>
      </c>
    </row>
    <row r="25" spans="3:7" ht="12.75" customHeight="1">
      <c r="C25" s="49"/>
      <c r="D25" s="48" t="str">
        <f>$D$13</f>
        <v>year 2017</v>
      </c>
      <c r="E25" s="172">
        <v>0</v>
      </c>
      <c r="F25" s="296">
        <v>0</v>
      </c>
      <c r="G25" s="296">
        <v>0</v>
      </c>
    </row>
    <row r="26" spans="2:7" ht="12.75" customHeight="1">
      <c r="B26" s="65" t="s">
        <v>318</v>
      </c>
      <c r="C26" s="64" t="s">
        <v>319</v>
      </c>
      <c r="D26" s="39" t="str">
        <f>$D$12</f>
        <v>year 2018</v>
      </c>
      <c r="E26" s="168">
        <v>0</v>
      </c>
      <c r="F26" s="296">
        <v>0</v>
      </c>
      <c r="G26" s="296">
        <v>0</v>
      </c>
    </row>
    <row r="27" spans="3:7" ht="12.75" customHeight="1">
      <c r="C27" s="49"/>
      <c r="D27" s="48" t="str">
        <f>$D$13</f>
        <v>year 2017</v>
      </c>
      <c r="E27" s="172">
        <v>0</v>
      </c>
      <c r="F27" s="296">
        <v>0</v>
      </c>
      <c r="G27" s="296">
        <v>0</v>
      </c>
    </row>
    <row r="28" spans="2:7" ht="12.75" customHeight="1">
      <c r="B28" s="65" t="s">
        <v>320</v>
      </c>
      <c r="C28" s="64" t="s">
        <v>321</v>
      </c>
      <c r="D28" s="39" t="str">
        <f>$D$12</f>
        <v>year 2018</v>
      </c>
      <c r="E28" s="168">
        <v>0</v>
      </c>
      <c r="F28" s="296">
        <v>0</v>
      </c>
      <c r="G28" s="296">
        <v>0</v>
      </c>
    </row>
    <row r="29" spans="3:7" ht="12.75" customHeight="1">
      <c r="C29" s="49"/>
      <c r="D29" s="48" t="str">
        <f>$D$13</f>
        <v>year 2017</v>
      </c>
      <c r="E29" s="172">
        <v>0</v>
      </c>
      <c r="F29" s="296">
        <v>0</v>
      </c>
      <c r="G29" s="296">
        <v>0</v>
      </c>
    </row>
    <row r="30" spans="2:7" ht="12.75" customHeight="1">
      <c r="B30" s="65" t="s">
        <v>322</v>
      </c>
      <c r="C30" s="64" t="s">
        <v>323</v>
      </c>
      <c r="D30" s="39" t="str">
        <f>$D$12</f>
        <v>year 2018</v>
      </c>
      <c r="E30" s="168">
        <v>0</v>
      </c>
      <c r="F30" s="296">
        <v>0</v>
      </c>
      <c r="G30" s="296">
        <v>0</v>
      </c>
    </row>
    <row r="31" spans="3:7" ht="12.75" customHeight="1">
      <c r="C31" s="49"/>
      <c r="D31" s="48" t="str">
        <f>$D$13</f>
        <v>year 2017</v>
      </c>
      <c r="E31" s="172">
        <v>0</v>
      </c>
      <c r="F31" s="296">
        <v>0</v>
      </c>
      <c r="G31" s="296">
        <v>0</v>
      </c>
    </row>
    <row r="32" spans="2:7" ht="12.75" customHeight="1">
      <c r="B32" s="65" t="s">
        <v>324</v>
      </c>
      <c r="C32" s="64" t="s">
        <v>325</v>
      </c>
      <c r="D32" s="39" t="str">
        <f>$D$12</f>
        <v>year 2018</v>
      </c>
      <c r="E32" s="168">
        <v>0</v>
      </c>
      <c r="F32" s="296">
        <v>0</v>
      </c>
      <c r="G32" s="296">
        <v>0</v>
      </c>
    </row>
    <row r="33" spans="3:7" ht="12.75" customHeight="1">
      <c r="C33" s="49"/>
      <c r="D33" s="48" t="str">
        <f>$D$13</f>
        <v>year 2017</v>
      </c>
      <c r="E33" s="172">
        <v>0</v>
      </c>
      <c r="F33" s="296">
        <v>0</v>
      </c>
      <c r="G33" s="296">
        <v>0</v>
      </c>
    </row>
    <row r="34" spans="2:7" ht="12.75" customHeight="1">
      <c r="B34" s="65" t="s">
        <v>326</v>
      </c>
      <c r="C34" s="64" t="s">
        <v>327</v>
      </c>
      <c r="D34" s="39" t="str">
        <f>$D$12</f>
        <v>year 2018</v>
      </c>
      <c r="E34" s="168">
        <v>0</v>
      </c>
      <c r="F34" s="296">
        <v>0</v>
      </c>
      <c r="G34" s="296">
        <v>0</v>
      </c>
    </row>
    <row r="35" spans="3:7" ht="12.75" customHeight="1">
      <c r="C35" s="49"/>
      <c r="D35" s="48" t="str">
        <f>$D$13</f>
        <v>year 2017</v>
      </c>
      <c r="E35" s="172">
        <v>0</v>
      </c>
      <c r="F35" s="296">
        <v>0</v>
      </c>
      <c r="G35" s="296">
        <v>0</v>
      </c>
    </row>
    <row r="36" spans="2:7" ht="12.75" customHeight="1">
      <c r="B36" s="65" t="s">
        <v>328</v>
      </c>
      <c r="C36" s="64" t="s">
        <v>329</v>
      </c>
      <c r="D36" s="39" t="str">
        <f>$D$12</f>
        <v>year 2018</v>
      </c>
      <c r="E36" s="168">
        <v>0</v>
      </c>
      <c r="F36" s="296">
        <v>0</v>
      </c>
      <c r="G36" s="296">
        <v>0</v>
      </c>
    </row>
    <row r="37" spans="3:7" ht="12.75" customHeight="1">
      <c r="C37" s="49"/>
      <c r="D37" s="48" t="str">
        <f>$D$13</f>
        <v>year 2017</v>
      </c>
      <c r="E37" s="172">
        <v>0</v>
      </c>
      <c r="F37" s="296">
        <v>0</v>
      </c>
      <c r="G37" s="296">
        <v>0</v>
      </c>
    </row>
    <row r="38" spans="2:7" ht="12.75" customHeight="1">
      <c r="B38" s="65" t="s">
        <v>33</v>
      </c>
      <c r="C38" s="64" t="s">
        <v>154</v>
      </c>
      <c r="D38" s="39" t="str">
        <f>$D$12</f>
        <v>year 2018</v>
      </c>
      <c r="E38" s="168">
        <v>0</v>
      </c>
      <c r="F38" s="296">
        <v>0</v>
      </c>
      <c r="G38" s="296">
        <v>0</v>
      </c>
    </row>
    <row r="39" spans="3:7" ht="12.75" customHeight="1">
      <c r="C39" s="49"/>
      <c r="D39" s="48" t="str">
        <f>$D$13</f>
        <v>year 2017</v>
      </c>
      <c r="E39" s="172">
        <v>0</v>
      </c>
      <c r="F39" s="296">
        <v>0</v>
      </c>
      <c r="G39" s="296">
        <v>0</v>
      </c>
    </row>
    <row r="40" spans="2:7" ht="12.75" customHeight="1">
      <c r="B40" s="65" t="s">
        <v>330</v>
      </c>
      <c r="C40" s="64" t="s">
        <v>331</v>
      </c>
      <c r="D40" s="39" t="str">
        <f>$D$12</f>
        <v>year 2018</v>
      </c>
      <c r="E40" s="168">
        <v>0</v>
      </c>
      <c r="F40" s="296">
        <v>0</v>
      </c>
      <c r="G40" s="296">
        <v>0</v>
      </c>
    </row>
    <row r="41" spans="3:7" ht="12.75" customHeight="1">
      <c r="C41" s="49"/>
      <c r="D41" s="48" t="str">
        <f>$D$13</f>
        <v>year 2017</v>
      </c>
      <c r="E41" s="172">
        <v>0</v>
      </c>
      <c r="F41" s="296">
        <v>0</v>
      </c>
      <c r="G41" s="296">
        <v>0</v>
      </c>
    </row>
    <row r="42" spans="2:7" ht="12.75" customHeight="1">
      <c r="B42" s="65" t="s">
        <v>332</v>
      </c>
      <c r="C42" s="64" t="s">
        <v>333</v>
      </c>
      <c r="D42" s="39" t="str">
        <f>$D$12</f>
        <v>year 2018</v>
      </c>
      <c r="E42" s="168">
        <v>0</v>
      </c>
      <c r="F42" s="296">
        <v>0</v>
      </c>
      <c r="G42" s="296">
        <v>0</v>
      </c>
    </row>
    <row r="43" spans="3:7" ht="12.75" customHeight="1">
      <c r="C43" s="49"/>
      <c r="D43" s="48" t="str">
        <f>$D$13</f>
        <v>year 2017</v>
      </c>
      <c r="E43" s="172">
        <v>0</v>
      </c>
      <c r="F43" s="296">
        <v>0</v>
      </c>
      <c r="G43" s="296">
        <v>0</v>
      </c>
    </row>
    <row r="44" spans="2:7" ht="12.75" customHeight="1">
      <c r="B44" s="65" t="s">
        <v>334</v>
      </c>
      <c r="C44" s="64" t="s">
        <v>335</v>
      </c>
      <c r="D44" s="39" t="str">
        <f>$D$12</f>
        <v>year 2018</v>
      </c>
      <c r="E44" s="168">
        <v>0</v>
      </c>
      <c r="F44" s="296">
        <v>0</v>
      </c>
      <c r="G44" s="296">
        <v>0</v>
      </c>
    </row>
    <row r="45" spans="3:7" ht="12.75" customHeight="1">
      <c r="C45" s="49"/>
      <c r="D45" s="48" t="str">
        <f>$D$13</f>
        <v>year 2017</v>
      </c>
      <c r="E45" s="172">
        <v>0</v>
      </c>
      <c r="F45" s="296">
        <v>0</v>
      </c>
      <c r="G45" s="296">
        <v>0</v>
      </c>
    </row>
    <row r="46" spans="2:7" ht="12.75" customHeight="1">
      <c r="B46" s="65" t="s">
        <v>336</v>
      </c>
      <c r="C46" s="64" t="s">
        <v>337</v>
      </c>
      <c r="D46" s="39" t="str">
        <f>$D$12</f>
        <v>year 2018</v>
      </c>
      <c r="E46" s="168">
        <v>0</v>
      </c>
      <c r="F46" s="296">
        <v>0</v>
      </c>
      <c r="G46" s="296">
        <v>0</v>
      </c>
    </row>
    <row r="47" spans="3:7" ht="12.75" customHeight="1">
      <c r="C47" s="49"/>
      <c r="D47" s="48" t="str">
        <f>$D$13</f>
        <v>year 2017</v>
      </c>
      <c r="E47" s="172">
        <v>0</v>
      </c>
      <c r="F47" s="296">
        <v>0</v>
      </c>
      <c r="G47" s="296">
        <v>0</v>
      </c>
    </row>
    <row r="48" spans="2:7" ht="12.75" customHeight="1">
      <c r="B48" s="65" t="s">
        <v>338</v>
      </c>
      <c r="C48" s="64" t="s">
        <v>339</v>
      </c>
      <c r="D48" s="39" t="str">
        <f>$D$12</f>
        <v>year 2018</v>
      </c>
      <c r="E48" s="168">
        <v>0</v>
      </c>
      <c r="F48" s="296">
        <v>0</v>
      </c>
      <c r="G48" s="296">
        <v>0</v>
      </c>
    </row>
    <row r="49" spans="3:7" ht="12.75" customHeight="1">
      <c r="C49" s="49"/>
      <c r="D49" s="48" t="str">
        <f>$D$13</f>
        <v>year 2017</v>
      </c>
      <c r="E49" s="172">
        <v>0</v>
      </c>
      <c r="F49" s="296">
        <v>0</v>
      </c>
      <c r="G49" s="296">
        <v>0</v>
      </c>
    </row>
    <row r="50" spans="2:7" ht="12.75" customHeight="1">
      <c r="B50" s="65" t="s">
        <v>340</v>
      </c>
      <c r="C50" s="64" t="s">
        <v>341</v>
      </c>
      <c r="D50" s="39" t="str">
        <f>$D$12</f>
        <v>year 2018</v>
      </c>
      <c r="E50" s="168">
        <v>0</v>
      </c>
      <c r="F50" s="296">
        <v>0</v>
      </c>
      <c r="G50" s="296">
        <v>0</v>
      </c>
    </row>
    <row r="51" spans="3:7" ht="12.75" customHeight="1">
      <c r="C51" s="49"/>
      <c r="D51" s="48" t="str">
        <f>$D$13</f>
        <v>year 2017</v>
      </c>
      <c r="E51" s="172">
        <v>0</v>
      </c>
      <c r="F51" s="296">
        <v>0</v>
      </c>
      <c r="G51" s="296">
        <v>0</v>
      </c>
    </row>
    <row r="52" spans="2:7" ht="12.75" customHeight="1">
      <c r="B52" s="65" t="s">
        <v>21</v>
      </c>
      <c r="C52" s="64" t="s">
        <v>155</v>
      </c>
      <c r="D52" s="39" t="str">
        <f>$D$12</f>
        <v>year 2018</v>
      </c>
      <c r="E52" s="168">
        <v>0</v>
      </c>
      <c r="F52" s="296">
        <v>0</v>
      </c>
      <c r="G52" s="296">
        <v>0</v>
      </c>
    </row>
    <row r="53" spans="3:7" ht="12.75" customHeight="1">
      <c r="C53" s="49"/>
      <c r="D53" s="48" t="str">
        <f>$D$13</f>
        <v>year 2017</v>
      </c>
      <c r="E53" s="172">
        <v>0</v>
      </c>
      <c r="F53" s="296">
        <v>0</v>
      </c>
      <c r="G53" s="296">
        <v>0</v>
      </c>
    </row>
    <row r="54" spans="2:7" ht="12.75" customHeight="1">
      <c r="B54" s="65" t="s">
        <v>342</v>
      </c>
      <c r="C54" s="64" t="s">
        <v>343</v>
      </c>
      <c r="D54" s="39" t="str">
        <f>$D$12</f>
        <v>year 2018</v>
      </c>
      <c r="E54" s="168">
        <v>0</v>
      </c>
      <c r="F54" s="296">
        <v>0</v>
      </c>
      <c r="G54" s="296">
        <v>0</v>
      </c>
    </row>
    <row r="55" spans="3:7" ht="12.75" customHeight="1">
      <c r="C55" s="49"/>
      <c r="D55" s="48" t="str">
        <f>$D$13</f>
        <v>year 2017</v>
      </c>
      <c r="E55" s="172">
        <v>0</v>
      </c>
      <c r="F55" s="296">
        <v>0</v>
      </c>
      <c r="G55" s="296">
        <v>0</v>
      </c>
    </row>
    <row r="56" spans="2:7" ht="12.75" customHeight="1">
      <c r="B56" s="65" t="s">
        <v>344</v>
      </c>
      <c r="C56" s="64" t="s">
        <v>345</v>
      </c>
      <c r="D56" s="39" t="str">
        <f>$D$12</f>
        <v>year 2018</v>
      </c>
      <c r="E56" s="168">
        <v>0</v>
      </c>
      <c r="F56" s="296">
        <v>0</v>
      </c>
      <c r="G56" s="296">
        <v>0</v>
      </c>
    </row>
    <row r="57" spans="3:7" ht="12.75" customHeight="1">
      <c r="C57" s="49"/>
      <c r="D57" s="48" t="str">
        <f>$D$13</f>
        <v>year 2017</v>
      </c>
      <c r="E57" s="172">
        <v>0</v>
      </c>
      <c r="F57" s="296">
        <v>0</v>
      </c>
      <c r="G57" s="296">
        <v>0</v>
      </c>
    </row>
    <row r="58" spans="2:7" ht="12.75" customHeight="1">
      <c r="B58" s="65" t="s">
        <v>346</v>
      </c>
      <c r="C58" s="64" t="s">
        <v>347</v>
      </c>
      <c r="D58" s="39" t="str">
        <f>$D$12</f>
        <v>year 2018</v>
      </c>
      <c r="E58" s="168">
        <v>0</v>
      </c>
      <c r="F58" s="296">
        <v>0</v>
      </c>
      <c r="G58" s="296">
        <v>0</v>
      </c>
    </row>
    <row r="59" spans="3:7" ht="12.75" customHeight="1">
      <c r="C59" s="49"/>
      <c r="D59" s="48" t="str">
        <f>$D$13</f>
        <v>year 2017</v>
      </c>
      <c r="E59" s="172">
        <v>0</v>
      </c>
      <c r="F59" s="296">
        <v>0</v>
      </c>
      <c r="G59" s="296">
        <v>0</v>
      </c>
    </row>
    <row r="60" spans="2:7" ht="12.75" customHeight="1">
      <c r="B60" s="65" t="s">
        <v>348</v>
      </c>
      <c r="C60" s="64" t="s">
        <v>349</v>
      </c>
      <c r="D60" s="39" t="str">
        <f>$D$12</f>
        <v>year 2018</v>
      </c>
      <c r="E60" s="168">
        <v>0</v>
      </c>
      <c r="F60" s="296">
        <v>0</v>
      </c>
      <c r="G60" s="296">
        <v>0</v>
      </c>
    </row>
    <row r="61" spans="3:7" ht="12.75" customHeight="1">
      <c r="C61" s="49"/>
      <c r="D61" s="48" t="str">
        <f>$D$13</f>
        <v>year 2017</v>
      </c>
      <c r="E61" s="172">
        <v>0</v>
      </c>
      <c r="F61" s="296">
        <v>0</v>
      </c>
      <c r="G61" s="296">
        <v>0</v>
      </c>
    </row>
    <row r="62" spans="2:7" ht="12.75" customHeight="1">
      <c r="B62" s="65" t="s">
        <v>350</v>
      </c>
      <c r="C62" s="64" t="s">
        <v>351</v>
      </c>
      <c r="D62" s="39" t="str">
        <f>$D$12</f>
        <v>year 2018</v>
      </c>
      <c r="E62" s="168">
        <v>0</v>
      </c>
      <c r="F62" s="296">
        <v>0</v>
      </c>
      <c r="G62" s="296">
        <v>0</v>
      </c>
    </row>
    <row r="63" spans="3:7" ht="12.75" customHeight="1">
      <c r="C63" s="49"/>
      <c r="D63" s="48" t="str">
        <f>$D$13</f>
        <v>year 2017</v>
      </c>
      <c r="E63" s="172">
        <v>0</v>
      </c>
      <c r="F63" s="296">
        <v>0</v>
      </c>
      <c r="G63" s="296">
        <v>0</v>
      </c>
    </row>
    <row r="64" spans="2:7" ht="12.75" customHeight="1">
      <c r="B64" s="65" t="s">
        <v>352</v>
      </c>
      <c r="C64" s="64" t="s">
        <v>353</v>
      </c>
      <c r="D64" s="39" t="str">
        <f>$D$12</f>
        <v>year 2018</v>
      </c>
      <c r="E64" s="168">
        <v>0</v>
      </c>
      <c r="F64" s="296">
        <v>0</v>
      </c>
      <c r="G64" s="296">
        <v>0</v>
      </c>
    </row>
    <row r="65" spans="3:7" ht="12.75" customHeight="1">
      <c r="C65" s="49"/>
      <c r="D65" s="48" t="str">
        <f>$D$13</f>
        <v>year 2017</v>
      </c>
      <c r="E65" s="172">
        <v>0</v>
      </c>
      <c r="F65" s="296">
        <v>0</v>
      </c>
      <c r="G65" s="296">
        <v>0</v>
      </c>
    </row>
    <row r="66" spans="2:7" ht="12.75" customHeight="1">
      <c r="B66" s="65" t="s">
        <v>354</v>
      </c>
      <c r="C66" s="64" t="s">
        <v>355</v>
      </c>
      <c r="D66" s="39" t="str">
        <f>$D$12</f>
        <v>year 2018</v>
      </c>
      <c r="E66" s="168">
        <v>0</v>
      </c>
      <c r="F66" s="296">
        <v>0</v>
      </c>
      <c r="G66" s="296">
        <v>0</v>
      </c>
    </row>
    <row r="67" spans="3:7" ht="12.75" customHeight="1">
      <c r="C67" s="49"/>
      <c r="D67" s="48" t="str">
        <f>$D$13</f>
        <v>year 2017</v>
      </c>
      <c r="E67" s="172">
        <v>0</v>
      </c>
      <c r="F67" s="296">
        <v>0</v>
      </c>
      <c r="G67" s="296">
        <v>0</v>
      </c>
    </row>
    <row r="68" spans="2:7" ht="12.75" customHeight="1">
      <c r="B68" s="65" t="s">
        <v>356</v>
      </c>
      <c r="C68" s="64" t="s">
        <v>357</v>
      </c>
      <c r="D68" s="39" t="str">
        <f>$D$12</f>
        <v>year 2018</v>
      </c>
      <c r="E68" s="168">
        <v>0</v>
      </c>
      <c r="F68" s="296">
        <v>0</v>
      </c>
      <c r="G68" s="296">
        <v>0</v>
      </c>
    </row>
    <row r="69" spans="3:7" ht="12.75" customHeight="1">
      <c r="C69" s="49"/>
      <c r="D69" s="48" t="str">
        <f>$D$13</f>
        <v>year 2017</v>
      </c>
      <c r="E69" s="172">
        <v>0</v>
      </c>
      <c r="F69" s="296">
        <v>0</v>
      </c>
      <c r="G69" s="296">
        <v>0</v>
      </c>
    </row>
    <row r="70" spans="2:7" ht="12.75" customHeight="1">
      <c r="B70" s="65" t="s">
        <v>358</v>
      </c>
      <c r="C70" s="64" t="s">
        <v>359</v>
      </c>
      <c r="D70" s="39" t="str">
        <f>$D$12</f>
        <v>year 2018</v>
      </c>
      <c r="E70" s="168">
        <v>0</v>
      </c>
      <c r="F70" s="296">
        <v>0</v>
      </c>
      <c r="G70" s="296">
        <v>0</v>
      </c>
    </row>
    <row r="71" spans="3:7" ht="12.75" customHeight="1">
      <c r="C71" s="49"/>
      <c r="D71" s="48" t="str">
        <f>$D$13</f>
        <v>year 2017</v>
      </c>
      <c r="E71" s="172">
        <v>0</v>
      </c>
      <c r="F71" s="296">
        <v>0</v>
      </c>
      <c r="G71" s="296">
        <v>0</v>
      </c>
    </row>
    <row r="72" spans="2:7" ht="12.75" customHeight="1">
      <c r="B72" s="65" t="s">
        <v>27</v>
      </c>
      <c r="C72" s="64" t="s">
        <v>156</v>
      </c>
      <c r="D72" s="39" t="str">
        <f>$D$12</f>
        <v>year 2018</v>
      </c>
      <c r="E72" s="168">
        <v>0</v>
      </c>
      <c r="F72" s="296">
        <v>0</v>
      </c>
      <c r="G72" s="296">
        <v>0</v>
      </c>
    </row>
    <row r="73" spans="3:7" ht="12.75" customHeight="1">
      <c r="C73" s="49"/>
      <c r="D73" s="48" t="str">
        <f>$D$13</f>
        <v>year 2017</v>
      </c>
      <c r="E73" s="172">
        <v>0</v>
      </c>
      <c r="F73" s="296">
        <v>0</v>
      </c>
      <c r="G73" s="296">
        <v>0</v>
      </c>
    </row>
    <row r="74" spans="2:7" ht="12.75" customHeight="1">
      <c r="B74" s="65" t="s">
        <v>360</v>
      </c>
      <c r="C74" s="64" t="s">
        <v>361</v>
      </c>
      <c r="D74" s="39" t="str">
        <f>$D$12</f>
        <v>year 2018</v>
      </c>
      <c r="E74" s="168">
        <v>0</v>
      </c>
      <c r="F74" s="296">
        <v>0</v>
      </c>
      <c r="G74" s="296">
        <v>0</v>
      </c>
    </row>
    <row r="75" spans="3:7" ht="12.75" customHeight="1">
      <c r="C75" s="49"/>
      <c r="D75" s="48" t="str">
        <f>$D$13</f>
        <v>year 2017</v>
      </c>
      <c r="E75" s="172">
        <v>0</v>
      </c>
      <c r="F75" s="296">
        <v>0</v>
      </c>
      <c r="G75" s="296">
        <v>0</v>
      </c>
    </row>
    <row r="76" spans="2:7" ht="12.75" customHeight="1">
      <c r="B76" s="65" t="s">
        <v>362</v>
      </c>
      <c r="C76" s="64" t="s">
        <v>363</v>
      </c>
      <c r="D76" s="39" t="str">
        <f>$D$12</f>
        <v>year 2018</v>
      </c>
      <c r="E76" s="168">
        <v>0</v>
      </c>
      <c r="F76" s="296">
        <v>0</v>
      </c>
      <c r="G76" s="296">
        <v>0</v>
      </c>
    </row>
    <row r="77" spans="3:7" ht="12.75" customHeight="1">
      <c r="C77" s="49"/>
      <c r="D77" s="48" t="str">
        <f>$D$13</f>
        <v>year 2017</v>
      </c>
      <c r="E77" s="172">
        <v>0</v>
      </c>
      <c r="F77" s="296">
        <v>0</v>
      </c>
      <c r="G77" s="296">
        <v>0</v>
      </c>
    </row>
    <row r="78" spans="2:7" ht="12.75" customHeight="1">
      <c r="B78" s="65" t="s">
        <v>364</v>
      </c>
      <c r="C78" s="64" t="s">
        <v>365</v>
      </c>
      <c r="D78" s="39" t="str">
        <f>$D$12</f>
        <v>year 2018</v>
      </c>
      <c r="E78" s="168">
        <v>0</v>
      </c>
      <c r="F78" s="296">
        <v>0</v>
      </c>
      <c r="G78" s="296">
        <v>0</v>
      </c>
    </row>
    <row r="79" spans="3:7" ht="12.75" customHeight="1">
      <c r="C79" s="49"/>
      <c r="D79" s="48" t="str">
        <f>$D$13</f>
        <v>year 2017</v>
      </c>
      <c r="E79" s="172">
        <v>0</v>
      </c>
      <c r="F79" s="296">
        <v>0</v>
      </c>
      <c r="G79" s="296">
        <v>0</v>
      </c>
    </row>
    <row r="80" spans="2:7" ht="12.75" customHeight="1">
      <c r="B80" s="65" t="s">
        <v>366</v>
      </c>
      <c r="C80" s="64" t="s">
        <v>367</v>
      </c>
      <c r="D80" s="39" t="str">
        <f>$D$12</f>
        <v>year 2018</v>
      </c>
      <c r="E80" s="168">
        <v>0</v>
      </c>
      <c r="F80" s="296">
        <v>0</v>
      </c>
      <c r="G80" s="296">
        <v>0</v>
      </c>
    </row>
    <row r="81" spans="3:7" ht="12.75" customHeight="1">
      <c r="C81" s="49"/>
      <c r="D81" s="48" t="str">
        <f>$D$13</f>
        <v>year 2017</v>
      </c>
      <c r="E81" s="172">
        <v>0</v>
      </c>
      <c r="F81" s="296">
        <v>0</v>
      </c>
      <c r="G81" s="296">
        <v>0</v>
      </c>
    </row>
    <row r="82" spans="2:7" ht="12.75" customHeight="1">
      <c r="B82" s="65" t="s">
        <v>15</v>
      </c>
      <c r="C82" s="64" t="s">
        <v>178</v>
      </c>
      <c r="D82" s="39" t="str">
        <f>$D$12</f>
        <v>year 2018</v>
      </c>
      <c r="E82" s="168">
        <v>0</v>
      </c>
      <c r="F82" s="296">
        <v>0</v>
      </c>
      <c r="G82" s="296">
        <v>0</v>
      </c>
    </row>
    <row r="83" spans="3:7" ht="12.75" customHeight="1">
      <c r="C83" s="49"/>
      <c r="D83" s="48" t="str">
        <f>$D$13</f>
        <v>year 2017</v>
      </c>
      <c r="E83" s="172">
        <v>0</v>
      </c>
      <c r="F83" s="296">
        <v>0</v>
      </c>
      <c r="G83" s="296">
        <v>0</v>
      </c>
    </row>
    <row r="84" spans="2:7" ht="12.75" customHeight="1">
      <c r="B84" s="65" t="s">
        <v>368</v>
      </c>
      <c r="C84" s="64" t="s">
        <v>369</v>
      </c>
      <c r="D84" s="39" t="str">
        <f>$D$12</f>
        <v>year 2018</v>
      </c>
      <c r="E84" s="168">
        <v>0</v>
      </c>
      <c r="F84" s="296">
        <v>0</v>
      </c>
      <c r="G84" s="296">
        <v>0</v>
      </c>
    </row>
    <row r="85" spans="3:7" ht="12.75" customHeight="1">
      <c r="C85" s="49"/>
      <c r="D85" s="48" t="str">
        <f>$D$13</f>
        <v>year 2017</v>
      </c>
      <c r="E85" s="172">
        <v>0</v>
      </c>
      <c r="F85" s="296">
        <v>0</v>
      </c>
      <c r="G85" s="296">
        <v>0</v>
      </c>
    </row>
    <row r="86" spans="2:7" ht="12.75" customHeight="1">
      <c r="B86" s="65" t="s">
        <v>370</v>
      </c>
      <c r="C86" s="64" t="s">
        <v>371</v>
      </c>
      <c r="D86" s="39" t="str">
        <f>$D$12</f>
        <v>year 2018</v>
      </c>
      <c r="E86" s="168">
        <v>0</v>
      </c>
      <c r="F86" s="296">
        <v>0</v>
      </c>
      <c r="G86" s="296">
        <v>0</v>
      </c>
    </row>
    <row r="87" spans="3:7" ht="12.75" customHeight="1">
      <c r="C87" s="49"/>
      <c r="D87" s="48" t="str">
        <f>$D$13</f>
        <v>year 2017</v>
      </c>
      <c r="E87" s="172">
        <v>0</v>
      </c>
      <c r="F87" s="296">
        <v>0</v>
      </c>
      <c r="G87" s="296">
        <v>0</v>
      </c>
    </row>
    <row r="88" spans="2:7" ht="12.75" customHeight="1">
      <c r="B88" s="65" t="s">
        <v>372</v>
      </c>
      <c r="C88" s="64" t="s">
        <v>373</v>
      </c>
      <c r="D88" s="39" t="str">
        <f>$D$12</f>
        <v>year 2018</v>
      </c>
      <c r="E88" s="168">
        <v>0</v>
      </c>
      <c r="F88" s="296">
        <v>0</v>
      </c>
      <c r="G88" s="296">
        <v>0</v>
      </c>
    </row>
    <row r="89" spans="3:7" ht="12.75" customHeight="1">
      <c r="C89" s="49"/>
      <c r="D89" s="48" t="str">
        <f>$D$13</f>
        <v>year 2017</v>
      </c>
      <c r="E89" s="172">
        <v>0</v>
      </c>
      <c r="F89" s="296">
        <v>0</v>
      </c>
      <c r="G89" s="296">
        <v>0</v>
      </c>
    </row>
    <row r="90" spans="2:7" ht="12.75" customHeight="1">
      <c r="B90" s="65" t="s">
        <v>374</v>
      </c>
      <c r="C90" s="64" t="s">
        <v>375</v>
      </c>
      <c r="D90" s="39" t="str">
        <f>$D$12</f>
        <v>year 2018</v>
      </c>
      <c r="E90" s="168">
        <v>0</v>
      </c>
      <c r="F90" s="296">
        <v>0</v>
      </c>
      <c r="G90" s="296">
        <v>0</v>
      </c>
    </row>
    <row r="91" spans="3:7" ht="12.75" customHeight="1">
      <c r="C91" s="49"/>
      <c r="D91" s="48" t="str">
        <f>$D$13</f>
        <v>year 2017</v>
      </c>
      <c r="E91" s="172">
        <v>0</v>
      </c>
      <c r="F91" s="296">
        <v>0</v>
      </c>
      <c r="G91" s="296">
        <v>0</v>
      </c>
    </row>
    <row r="92" spans="2:7" ht="12.75" customHeight="1">
      <c r="B92" s="65" t="s">
        <v>376</v>
      </c>
      <c r="C92" s="64" t="s">
        <v>377</v>
      </c>
      <c r="D92" s="39" t="str">
        <f>$D$12</f>
        <v>year 2018</v>
      </c>
      <c r="E92" s="168">
        <v>0</v>
      </c>
      <c r="F92" s="296">
        <v>0</v>
      </c>
      <c r="G92" s="296">
        <v>0</v>
      </c>
    </row>
    <row r="93" spans="3:7" ht="12.75" customHeight="1">
      <c r="C93" s="49"/>
      <c r="D93" s="48" t="str">
        <f>$D$13</f>
        <v>year 2017</v>
      </c>
      <c r="E93" s="172">
        <v>0</v>
      </c>
      <c r="F93" s="296">
        <v>0</v>
      </c>
      <c r="G93" s="296">
        <v>0</v>
      </c>
    </row>
    <row r="94" spans="2:7" ht="12.75" customHeight="1">
      <c r="B94" s="65" t="s">
        <v>378</v>
      </c>
      <c r="C94" s="64" t="s">
        <v>379</v>
      </c>
      <c r="D94" s="39" t="str">
        <f>$D$12</f>
        <v>year 2018</v>
      </c>
      <c r="E94" s="168">
        <v>0</v>
      </c>
      <c r="F94" s="296">
        <v>0</v>
      </c>
      <c r="G94" s="296">
        <v>0</v>
      </c>
    </row>
    <row r="95" spans="3:7" ht="12.75" customHeight="1">
      <c r="C95" s="49"/>
      <c r="D95" s="48" t="str">
        <f>$D$13</f>
        <v>year 2017</v>
      </c>
      <c r="E95" s="172">
        <v>0</v>
      </c>
      <c r="F95" s="296">
        <v>0</v>
      </c>
      <c r="G95" s="296">
        <v>0</v>
      </c>
    </row>
    <row r="96" spans="2:7" ht="12.75" customHeight="1">
      <c r="B96" s="65" t="s">
        <v>380</v>
      </c>
      <c r="C96" s="64" t="s">
        <v>381</v>
      </c>
      <c r="D96" s="39" t="str">
        <f>$D$12</f>
        <v>year 2018</v>
      </c>
      <c r="E96" s="168">
        <v>0</v>
      </c>
      <c r="F96" s="296">
        <v>0</v>
      </c>
      <c r="G96" s="296">
        <v>0</v>
      </c>
    </row>
    <row r="97" spans="3:7" ht="12.75" customHeight="1">
      <c r="C97" s="49"/>
      <c r="D97" s="48" t="str">
        <f>$D$13</f>
        <v>year 2017</v>
      </c>
      <c r="E97" s="172">
        <v>0</v>
      </c>
      <c r="F97" s="296">
        <v>0</v>
      </c>
      <c r="G97" s="296">
        <v>0</v>
      </c>
    </row>
    <row r="98" spans="2:7" ht="12.75" customHeight="1">
      <c r="B98" s="65" t="s">
        <v>382</v>
      </c>
      <c r="C98" s="64" t="s">
        <v>383</v>
      </c>
      <c r="D98" s="39" t="str">
        <f>$D$12</f>
        <v>year 2018</v>
      </c>
      <c r="E98" s="168">
        <v>0</v>
      </c>
      <c r="F98" s="296">
        <v>0</v>
      </c>
      <c r="G98" s="296">
        <v>0</v>
      </c>
    </row>
    <row r="99" spans="3:7" ht="12.75" customHeight="1">
      <c r="C99" s="49"/>
      <c r="D99" s="48" t="str">
        <f>$D$13</f>
        <v>year 2017</v>
      </c>
      <c r="E99" s="172">
        <v>0</v>
      </c>
      <c r="F99" s="296">
        <v>0</v>
      </c>
      <c r="G99" s="296">
        <v>0</v>
      </c>
    </row>
    <row r="100" spans="2:7" ht="12.75" customHeight="1">
      <c r="B100" s="65" t="s">
        <v>384</v>
      </c>
      <c r="C100" s="64" t="s">
        <v>385</v>
      </c>
      <c r="D100" s="39" t="str">
        <f>$D$12</f>
        <v>year 2018</v>
      </c>
      <c r="E100" s="168">
        <v>0</v>
      </c>
      <c r="F100" s="296">
        <v>0</v>
      </c>
      <c r="G100" s="296">
        <v>0</v>
      </c>
    </row>
    <row r="101" spans="3:7" ht="12.75" customHeight="1">
      <c r="C101" s="49"/>
      <c r="D101" s="48" t="str">
        <f>$D$13</f>
        <v>year 2017</v>
      </c>
      <c r="E101" s="172">
        <v>0</v>
      </c>
      <c r="F101" s="296">
        <v>0</v>
      </c>
      <c r="G101" s="296">
        <v>0</v>
      </c>
    </row>
    <row r="102" spans="2:7" ht="12.75" customHeight="1">
      <c r="B102" s="65" t="s">
        <v>386</v>
      </c>
      <c r="C102" s="64" t="s">
        <v>387</v>
      </c>
      <c r="D102" s="39" t="str">
        <f>$D$12</f>
        <v>year 2018</v>
      </c>
      <c r="E102" s="168">
        <v>0</v>
      </c>
      <c r="F102" s="296">
        <v>0</v>
      </c>
      <c r="G102" s="296">
        <v>0</v>
      </c>
    </row>
    <row r="103" spans="3:7" ht="12.75" customHeight="1">
      <c r="C103" s="49"/>
      <c r="D103" s="48" t="str">
        <f>$D$13</f>
        <v>year 2017</v>
      </c>
      <c r="E103" s="172">
        <v>0</v>
      </c>
      <c r="F103" s="296">
        <v>0</v>
      </c>
      <c r="G103" s="296">
        <v>0</v>
      </c>
    </row>
    <row r="104" spans="2:7" ht="12.75" customHeight="1">
      <c r="B104" s="65" t="s">
        <v>388</v>
      </c>
      <c r="C104" s="64" t="s">
        <v>389</v>
      </c>
      <c r="D104" s="39" t="str">
        <f>$D$12</f>
        <v>year 2018</v>
      </c>
      <c r="E104" s="168">
        <v>0</v>
      </c>
      <c r="F104" s="296">
        <v>0</v>
      </c>
      <c r="G104" s="296">
        <v>0</v>
      </c>
    </row>
    <row r="105" spans="3:7" ht="12.75" customHeight="1">
      <c r="C105" s="49"/>
      <c r="D105" s="48" t="str">
        <f>$D$13</f>
        <v>year 2017</v>
      </c>
      <c r="E105" s="172">
        <v>0</v>
      </c>
      <c r="F105" s="296">
        <v>0</v>
      </c>
      <c r="G105" s="296">
        <v>0</v>
      </c>
    </row>
    <row r="106" spans="2:7" ht="12.75" customHeight="1">
      <c r="B106" s="65" t="s">
        <v>390</v>
      </c>
      <c r="C106" s="64" t="s">
        <v>391</v>
      </c>
      <c r="D106" s="39" t="str">
        <f>$D$12</f>
        <v>year 2018</v>
      </c>
      <c r="E106" s="168">
        <v>0</v>
      </c>
      <c r="F106" s="296">
        <v>0</v>
      </c>
      <c r="G106" s="296">
        <v>0</v>
      </c>
    </row>
    <row r="107" spans="3:7" ht="12.75" customHeight="1">
      <c r="C107" s="49"/>
      <c r="D107" s="48" t="str">
        <f>$D$13</f>
        <v>year 2017</v>
      </c>
      <c r="E107" s="172">
        <v>0</v>
      </c>
      <c r="F107" s="296">
        <v>0</v>
      </c>
      <c r="G107" s="296">
        <v>0</v>
      </c>
    </row>
    <row r="108" spans="2:7" ht="12.75" customHeight="1">
      <c r="B108" s="65" t="s">
        <v>392</v>
      </c>
      <c r="C108" s="64" t="s">
        <v>393</v>
      </c>
      <c r="D108" s="39" t="str">
        <f>$D$12</f>
        <v>year 2018</v>
      </c>
      <c r="E108" s="168">
        <v>0</v>
      </c>
      <c r="F108" s="296">
        <v>0</v>
      </c>
      <c r="G108" s="296">
        <v>0</v>
      </c>
    </row>
    <row r="109" spans="3:7" ht="12.75" customHeight="1">
      <c r="C109" s="49"/>
      <c r="D109" s="48" t="str">
        <f>$D$13</f>
        <v>year 2017</v>
      </c>
      <c r="E109" s="172">
        <v>0</v>
      </c>
      <c r="F109" s="296">
        <v>0</v>
      </c>
      <c r="G109" s="296">
        <v>0</v>
      </c>
    </row>
    <row r="110" spans="2:7" ht="12.75" customHeight="1">
      <c r="B110" s="65" t="s">
        <v>394</v>
      </c>
      <c r="C110" s="64" t="s">
        <v>395</v>
      </c>
      <c r="D110" s="39" t="str">
        <f>$D$12</f>
        <v>year 2018</v>
      </c>
      <c r="E110" s="168">
        <v>0</v>
      </c>
      <c r="F110" s="296">
        <v>0</v>
      </c>
      <c r="G110" s="296">
        <v>0</v>
      </c>
    </row>
    <row r="111" spans="3:7" ht="12.75" customHeight="1">
      <c r="C111" s="49"/>
      <c r="D111" s="48" t="str">
        <f>$D$13</f>
        <v>year 2017</v>
      </c>
      <c r="E111" s="172">
        <v>0</v>
      </c>
      <c r="F111" s="296">
        <v>0</v>
      </c>
      <c r="G111" s="296">
        <v>0</v>
      </c>
    </row>
    <row r="112" spans="2:7" ht="12.75" customHeight="1">
      <c r="B112" s="65" t="s">
        <v>396</v>
      </c>
      <c r="C112" s="64" t="s">
        <v>397</v>
      </c>
      <c r="D112" s="39" t="str">
        <f>$D$12</f>
        <v>year 2018</v>
      </c>
      <c r="E112" s="168">
        <v>0</v>
      </c>
      <c r="F112" s="296">
        <v>0</v>
      </c>
      <c r="G112" s="296">
        <v>0</v>
      </c>
    </row>
    <row r="113" spans="3:7" ht="12.75" customHeight="1">
      <c r="C113" s="49"/>
      <c r="D113" s="48" t="str">
        <f>$D$13</f>
        <v>year 2017</v>
      </c>
      <c r="E113" s="172">
        <v>0</v>
      </c>
      <c r="F113" s="296">
        <v>0</v>
      </c>
      <c r="G113" s="296">
        <v>0</v>
      </c>
    </row>
    <row r="114" spans="2:7" ht="12.75" customHeight="1">
      <c r="B114" s="65" t="s">
        <v>26</v>
      </c>
      <c r="C114" s="64" t="s">
        <v>157</v>
      </c>
      <c r="D114" s="39" t="str">
        <f>$D$12</f>
        <v>year 2018</v>
      </c>
      <c r="E114" s="168">
        <v>0</v>
      </c>
      <c r="F114" s="296">
        <v>0</v>
      </c>
      <c r="G114" s="296">
        <v>0</v>
      </c>
    </row>
    <row r="115" spans="3:7" ht="12.75" customHeight="1">
      <c r="C115" s="49"/>
      <c r="D115" s="48" t="str">
        <f>$D$13</f>
        <v>year 2017</v>
      </c>
      <c r="E115" s="172">
        <v>0</v>
      </c>
      <c r="F115" s="296">
        <v>0</v>
      </c>
      <c r="G115" s="296">
        <v>0</v>
      </c>
    </row>
    <row r="116" spans="2:7" ht="12.75" customHeight="1">
      <c r="B116" s="65" t="s">
        <v>39</v>
      </c>
      <c r="C116" s="64" t="s">
        <v>158</v>
      </c>
      <c r="D116" s="39" t="str">
        <f>$D$12</f>
        <v>year 2018</v>
      </c>
      <c r="E116" s="168">
        <v>0</v>
      </c>
      <c r="F116" s="296">
        <v>0</v>
      </c>
      <c r="G116" s="296">
        <v>0</v>
      </c>
    </row>
    <row r="117" spans="3:7" ht="12.75" customHeight="1">
      <c r="C117" s="49"/>
      <c r="D117" s="48" t="str">
        <f>$D$13</f>
        <v>year 2017</v>
      </c>
      <c r="E117" s="172">
        <v>0</v>
      </c>
      <c r="F117" s="296">
        <v>0</v>
      </c>
      <c r="G117" s="296">
        <v>0</v>
      </c>
    </row>
    <row r="118" spans="2:7" ht="12.75" customHeight="1">
      <c r="B118" s="65" t="s">
        <v>28</v>
      </c>
      <c r="C118" s="64" t="s">
        <v>159</v>
      </c>
      <c r="D118" s="39" t="str">
        <f>$D$12</f>
        <v>year 2018</v>
      </c>
      <c r="E118" s="168">
        <v>0</v>
      </c>
      <c r="F118" s="296">
        <v>0</v>
      </c>
      <c r="G118" s="296">
        <v>0</v>
      </c>
    </row>
    <row r="119" spans="3:7" ht="12.75" customHeight="1">
      <c r="C119" s="49"/>
      <c r="D119" s="48" t="str">
        <f>$D$13</f>
        <v>year 2017</v>
      </c>
      <c r="E119" s="172">
        <v>0</v>
      </c>
      <c r="F119" s="296">
        <v>0</v>
      </c>
      <c r="G119" s="296">
        <v>0</v>
      </c>
    </row>
    <row r="120" spans="2:7" ht="12.75" customHeight="1">
      <c r="B120" s="65" t="s">
        <v>398</v>
      </c>
      <c r="C120" s="64" t="s">
        <v>399</v>
      </c>
      <c r="D120" s="39" t="str">
        <f>$D$12</f>
        <v>year 2018</v>
      </c>
      <c r="E120" s="168">
        <v>0</v>
      </c>
      <c r="F120" s="296">
        <v>0</v>
      </c>
      <c r="G120" s="296">
        <v>0</v>
      </c>
    </row>
    <row r="121" spans="3:7" ht="12.75" customHeight="1">
      <c r="C121" s="49"/>
      <c r="D121" s="48" t="str">
        <f>$D$13</f>
        <v>year 2017</v>
      </c>
      <c r="E121" s="172">
        <v>0</v>
      </c>
      <c r="F121" s="296">
        <v>0</v>
      </c>
      <c r="G121" s="296">
        <v>0</v>
      </c>
    </row>
    <row r="122" spans="2:7" ht="12.75" customHeight="1">
      <c r="B122" s="65" t="s">
        <v>400</v>
      </c>
      <c r="C122" s="64" t="s">
        <v>401</v>
      </c>
      <c r="D122" s="39" t="str">
        <f>$D$12</f>
        <v>year 2018</v>
      </c>
      <c r="E122" s="168">
        <v>0</v>
      </c>
      <c r="F122" s="296">
        <v>0</v>
      </c>
      <c r="G122" s="296">
        <v>0</v>
      </c>
    </row>
    <row r="123" spans="3:7" ht="12.75" customHeight="1">
      <c r="C123" s="49"/>
      <c r="D123" s="48" t="str">
        <f>$D$13</f>
        <v>year 2017</v>
      </c>
      <c r="E123" s="172">
        <v>0</v>
      </c>
      <c r="F123" s="296">
        <v>0</v>
      </c>
      <c r="G123" s="296">
        <v>0</v>
      </c>
    </row>
    <row r="124" spans="2:7" ht="12.75" customHeight="1">
      <c r="B124" s="65" t="s">
        <v>402</v>
      </c>
      <c r="C124" s="64" t="s">
        <v>403</v>
      </c>
      <c r="D124" s="39" t="str">
        <f>$D$12</f>
        <v>year 2018</v>
      </c>
      <c r="E124" s="168">
        <v>0</v>
      </c>
      <c r="F124" s="296">
        <v>0</v>
      </c>
      <c r="G124" s="296">
        <v>0</v>
      </c>
    </row>
    <row r="125" spans="3:7" ht="12.75" customHeight="1">
      <c r="C125" s="49"/>
      <c r="D125" s="48" t="str">
        <f>$D$13</f>
        <v>year 2017</v>
      </c>
      <c r="E125" s="172">
        <v>0</v>
      </c>
      <c r="F125" s="296">
        <v>0</v>
      </c>
      <c r="G125" s="296">
        <v>0</v>
      </c>
    </row>
    <row r="126" spans="2:7" ht="12.75" customHeight="1">
      <c r="B126" s="65" t="s">
        <v>404</v>
      </c>
      <c r="C126" s="64" t="s">
        <v>405</v>
      </c>
      <c r="D126" s="39" t="str">
        <f>$D$12</f>
        <v>year 2018</v>
      </c>
      <c r="E126" s="168">
        <v>0</v>
      </c>
      <c r="F126" s="296">
        <v>0</v>
      </c>
      <c r="G126" s="296">
        <v>0</v>
      </c>
    </row>
    <row r="127" spans="3:7" ht="12.75" customHeight="1">
      <c r="C127" s="49"/>
      <c r="D127" s="48" t="str">
        <f>$D$13</f>
        <v>year 2017</v>
      </c>
      <c r="E127" s="172">
        <v>0</v>
      </c>
      <c r="F127" s="296">
        <v>0</v>
      </c>
      <c r="G127" s="296">
        <v>0</v>
      </c>
    </row>
    <row r="128" spans="2:7" ht="12.75" customHeight="1">
      <c r="B128" s="65" t="s">
        <v>406</v>
      </c>
      <c r="C128" s="64" t="s">
        <v>407</v>
      </c>
      <c r="D128" s="39" t="str">
        <f>$D$12</f>
        <v>year 2018</v>
      </c>
      <c r="E128" s="168">
        <v>0</v>
      </c>
      <c r="F128" s="296">
        <v>0</v>
      </c>
      <c r="G128" s="296">
        <v>0</v>
      </c>
    </row>
    <row r="129" spans="3:7" ht="12.75" customHeight="1">
      <c r="C129" s="49"/>
      <c r="D129" s="48" t="str">
        <f>$D$13</f>
        <v>year 2017</v>
      </c>
      <c r="E129" s="172">
        <v>0</v>
      </c>
      <c r="F129" s="296">
        <v>0</v>
      </c>
      <c r="G129" s="296">
        <v>0</v>
      </c>
    </row>
    <row r="130" spans="2:7" ht="12.75" customHeight="1">
      <c r="B130" s="65" t="s">
        <v>408</v>
      </c>
      <c r="C130" s="64" t="s">
        <v>409</v>
      </c>
      <c r="D130" s="39" t="str">
        <f>$D$12</f>
        <v>year 2018</v>
      </c>
      <c r="E130" s="168">
        <v>0</v>
      </c>
      <c r="F130" s="296">
        <v>0</v>
      </c>
      <c r="G130" s="296">
        <v>0</v>
      </c>
    </row>
    <row r="131" spans="3:7" ht="12.75" customHeight="1">
      <c r="C131" s="49"/>
      <c r="D131" s="48" t="str">
        <f>$D$13</f>
        <v>year 2017</v>
      </c>
      <c r="E131" s="172">
        <v>0</v>
      </c>
      <c r="F131" s="296">
        <v>0</v>
      </c>
      <c r="G131" s="296">
        <v>0</v>
      </c>
    </row>
    <row r="132" spans="2:7" ht="12.75" customHeight="1">
      <c r="B132" s="65" t="s">
        <v>410</v>
      </c>
      <c r="C132" s="64" t="s">
        <v>411</v>
      </c>
      <c r="D132" s="39" t="str">
        <f>$D$12</f>
        <v>year 2018</v>
      </c>
      <c r="E132" s="168">
        <v>0</v>
      </c>
      <c r="F132" s="296">
        <v>0</v>
      </c>
      <c r="G132" s="296">
        <v>0</v>
      </c>
    </row>
    <row r="133" spans="3:7" ht="12.75" customHeight="1">
      <c r="C133" s="49"/>
      <c r="D133" s="48" t="str">
        <f>$D$13</f>
        <v>year 2017</v>
      </c>
      <c r="E133" s="172">
        <v>0</v>
      </c>
      <c r="F133" s="296">
        <v>0</v>
      </c>
      <c r="G133" s="296">
        <v>0</v>
      </c>
    </row>
    <row r="134" spans="2:7" ht="12.75" customHeight="1">
      <c r="B134" s="65" t="s">
        <v>412</v>
      </c>
      <c r="C134" s="64" t="s">
        <v>413</v>
      </c>
      <c r="D134" s="39" t="str">
        <f>$D$12</f>
        <v>year 2018</v>
      </c>
      <c r="E134" s="168">
        <v>0</v>
      </c>
      <c r="F134" s="296">
        <v>0</v>
      </c>
      <c r="G134" s="296">
        <v>0</v>
      </c>
    </row>
    <row r="135" spans="3:7" ht="12.75" customHeight="1">
      <c r="C135" s="49"/>
      <c r="D135" s="48" t="str">
        <f>$D$13</f>
        <v>year 2017</v>
      </c>
      <c r="E135" s="172">
        <v>0</v>
      </c>
      <c r="F135" s="296">
        <v>0</v>
      </c>
      <c r="G135" s="296">
        <v>0</v>
      </c>
    </row>
    <row r="136" spans="2:7" ht="12.75" customHeight="1">
      <c r="B136" s="65" t="s">
        <v>414</v>
      </c>
      <c r="C136" s="64" t="s">
        <v>415</v>
      </c>
      <c r="D136" s="39" t="str">
        <f>$D$12</f>
        <v>year 2018</v>
      </c>
      <c r="E136" s="168">
        <v>0</v>
      </c>
      <c r="F136" s="296">
        <v>0</v>
      </c>
      <c r="G136" s="296">
        <v>0</v>
      </c>
    </row>
    <row r="137" spans="3:7" ht="12.75" customHeight="1">
      <c r="C137" s="49"/>
      <c r="D137" s="48" t="str">
        <f>$D$13</f>
        <v>year 2017</v>
      </c>
      <c r="E137" s="172">
        <v>0</v>
      </c>
      <c r="F137" s="296">
        <v>0</v>
      </c>
      <c r="G137" s="296">
        <v>0</v>
      </c>
    </row>
    <row r="138" spans="2:7" ht="12.75" customHeight="1">
      <c r="B138" s="65" t="s">
        <v>29</v>
      </c>
      <c r="C138" s="64" t="s">
        <v>160</v>
      </c>
      <c r="D138" s="39" t="str">
        <f>$D$12</f>
        <v>year 2018</v>
      </c>
      <c r="E138" s="168">
        <v>0</v>
      </c>
      <c r="F138" s="296">
        <v>0</v>
      </c>
      <c r="G138" s="296">
        <v>0</v>
      </c>
    </row>
    <row r="139" spans="3:7" ht="12.75" customHeight="1">
      <c r="C139" s="49"/>
      <c r="D139" s="48" t="str">
        <f>$D$13</f>
        <v>year 2017</v>
      </c>
      <c r="E139" s="172">
        <v>0</v>
      </c>
      <c r="F139" s="296">
        <v>0</v>
      </c>
      <c r="G139" s="296">
        <v>0</v>
      </c>
    </row>
    <row r="140" spans="2:7" ht="12.75" customHeight="1">
      <c r="B140" s="65" t="s">
        <v>416</v>
      </c>
      <c r="C140" s="64" t="s">
        <v>417</v>
      </c>
      <c r="D140" s="39" t="str">
        <f>$D$12</f>
        <v>year 2018</v>
      </c>
      <c r="E140" s="168">
        <v>0</v>
      </c>
      <c r="F140" s="296">
        <v>0</v>
      </c>
      <c r="G140" s="296">
        <v>0</v>
      </c>
    </row>
    <row r="141" spans="3:7" ht="12.75" customHeight="1">
      <c r="C141" s="49"/>
      <c r="D141" s="48" t="str">
        <f>$D$13</f>
        <v>year 2017</v>
      </c>
      <c r="E141" s="172">
        <v>0</v>
      </c>
      <c r="F141" s="296">
        <v>0</v>
      </c>
      <c r="G141" s="296">
        <v>0</v>
      </c>
    </row>
    <row r="142" spans="2:7" ht="12.75" customHeight="1">
      <c r="B142" s="65" t="s">
        <v>418</v>
      </c>
      <c r="C142" s="64" t="s">
        <v>419</v>
      </c>
      <c r="D142" s="39" t="str">
        <f>$D$12</f>
        <v>year 2018</v>
      </c>
      <c r="E142" s="168">
        <v>0</v>
      </c>
      <c r="F142" s="296">
        <v>0</v>
      </c>
      <c r="G142" s="296">
        <v>0</v>
      </c>
    </row>
    <row r="143" spans="3:7" ht="12.75" customHeight="1">
      <c r="C143" s="49"/>
      <c r="D143" s="48" t="str">
        <f>$D$13</f>
        <v>year 2017</v>
      </c>
      <c r="E143" s="172">
        <v>0</v>
      </c>
      <c r="F143" s="296">
        <v>0</v>
      </c>
      <c r="G143" s="296">
        <v>0</v>
      </c>
    </row>
    <row r="144" spans="2:7" ht="12.75" customHeight="1">
      <c r="B144" s="65" t="s">
        <v>11</v>
      </c>
      <c r="C144" s="64" t="s">
        <v>161</v>
      </c>
      <c r="D144" s="39" t="str">
        <f>$D$12</f>
        <v>year 2018</v>
      </c>
      <c r="E144" s="168">
        <v>0</v>
      </c>
      <c r="F144" s="296">
        <v>0</v>
      </c>
      <c r="G144" s="296">
        <v>0</v>
      </c>
    </row>
    <row r="145" spans="3:7" ht="12.75" customHeight="1">
      <c r="C145" s="49"/>
      <c r="D145" s="48" t="str">
        <f>$D$13</f>
        <v>year 2017</v>
      </c>
      <c r="E145" s="172">
        <v>0</v>
      </c>
      <c r="F145" s="296">
        <v>0</v>
      </c>
      <c r="G145" s="296">
        <v>0</v>
      </c>
    </row>
    <row r="146" spans="2:7" ht="12.75" customHeight="1">
      <c r="B146" s="65" t="s">
        <v>12</v>
      </c>
      <c r="C146" s="64" t="s">
        <v>162</v>
      </c>
      <c r="D146" s="39" t="str">
        <f>$D$12</f>
        <v>year 2018</v>
      </c>
      <c r="E146" s="168">
        <v>0</v>
      </c>
      <c r="F146" s="296">
        <v>0</v>
      </c>
      <c r="G146" s="296">
        <v>0</v>
      </c>
    </row>
    <row r="147" spans="3:7" ht="12.75" customHeight="1">
      <c r="C147" s="49"/>
      <c r="D147" s="48" t="str">
        <f>$D$13</f>
        <v>year 2017</v>
      </c>
      <c r="E147" s="172">
        <v>0</v>
      </c>
      <c r="F147" s="296">
        <v>0</v>
      </c>
      <c r="G147" s="296">
        <v>0</v>
      </c>
    </row>
    <row r="148" spans="2:7" ht="12.75" customHeight="1">
      <c r="B148" s="65" t="s">
        <v>420</v>
      </c>
      <c r="C148" s="64" t="s">
        <v>421</v>
      </c>
      <c r="D148" s="39" t="str">
        <f>$D$12</f>
        <v>year 2018</v>
      </c>
      <c r="E148" s="168">
        <v>0</v>
      </c>
      <c r="F148" s="296">
        <v>0</v>
      </c>
      <c r="G148" s="296">
        <v>0</v>
      </c>
    </row>
    <row r="149" spans="3:7" ht="12.75" customHeight="1">
      <c r="C149" s="49"/>
      <c r="D149" s="48" t="str">
        <f>$D$13</f>
        <v>year 2017</v>
      </c>
      <c r="E149" s="172">
        <v>0</v>
      </c>
      <c r="F149" s="296">
        <v>0</v>
      </c>
      <c r="G149" s="296">
        <v>0</v>
      </c>
    </row>
    <row r="150" spans="2:7" ht="12.75" customHeight="1">
      <c r="B150" s="65" t="s">
        <v>422</v>
      </c>
      <c r="C150" s="64" t="s">
        <v>423</v>
      </c>
      <c r="D150" s="39" t="str">
        <f>$D$12</f>
        <v>year 2018</v>
      </c>
      <c r="E150" s="168">
        <v>0</v>
      </c>
      <c r="F150" s="296">
        <v>0</v>
      </c>
      <c r="G150" s="296">
        <v>0</v>
      </c>
    </row>
    <row r="151" spans="3:7" ht="12.75" customHeight="1">
      <c r="C151" s="49"/>
      <c r="D151" s="48" t="str">
        <f>$D$13</f>
        <v>year 2017</v>
      </c>
      <c r="E151" s="172">
        <v>0</v>
      </c>
      <c r="F151" s="296">
        <v>0</v>
      </c>
      <c r="G151" s="296">
        <v>0</v>
      </c>
    </row>
    <row r="152" spans="2:7" ht="12.75" customHeight="1">
      <c r="B152" s="65" t="s">
        <v>424</v>
      </c>
      <c r="C152" s="64" t="s">
        <v>425</v>
      </c>
      <c r="D152" s="39" t="str">
        <f>$D$12</f>
        <v>year 2018</v>
      </c>
      <c r="E152" s="168">
        <v>0</v>
      </c>
      <c r="F152" s="296">
        <v>0</v>
      </c>
      <c r="G152" s="296">
        <v>0</v>
      </c>
    </row>
    <row r="153" spans="3:7" ht="12.75" customHeight="1">
      <c r="C153" s="49"/>
      <c r="D153" s="48" t="str">
        <f>$D$13</f>
        <v>year 2017</v>
      </c>
      <c r="E153" s="172">
        <v>0</v>
      </c>
      <c r="F153" s="296">
        <v>0</v>
      </c>
      <c r="G153" s="296">
        <v>0</v>
      </c>
    </row>
    <row r="154" spans="2:7" ht="12.75" customHeight="1">
      <c r="B154" s="65" t="s">
        <v>426</v>
      </c>
      <c r="C154" s="64" t="s">
        <v>427</v>
      </c>
      <c r="D154" s="39" t="str">
        <f>$D$12</f>
        <v>year 2018</v>
      </c>
      <c r="E154" s="168">
        <v>0</v>
      </c>
      <c r="F154" s="296">
        <v>0</v>
      </c>
      <c r="G154" s="296">
        <v>0</v>
      </c>
    </row>
    <row r="155" spans="3:7" ht="12.75" customHeight="1">
      <c r="C155" s="49"/>
      <c r="D155" s="48" t="str">
        <f>$D$13</f>
        <v>year 2017</v>
      </c>
      <c r="E155" s="172">
        <v>0</v>
      </c>
      <c r="F155" s="296">
        <v>0</v>
      </c>
      <c r="G155" s="296">
        <v>0</v>
      </c>
    </row>
    <row r="156" spans="2:7" ht="12.75" customHeight="1">
      <c r="B156" s="65" t="s">
        <v>428</v>
      </c>
      <c r="C156" s="64" t="s">
        <v>429</v>
      </c>
      <c r="D156" s="39" t="str">
        <f>$D$12</f>
        <v>year 2018</v>
      </c>
      <c r="E156" s="168">
        <v>0</v>
      </c>
      <c r="F156" s="296">
        <v>0</v>
      </c>
      <c r="G156" s="296">
        <v>0</v>
      </c>
    </row>
    <row r="157" spans="3:7" ht="12.75" customHeight="1">
      <c r="C157" s="49"/>
      <c r="D157" s="48" t="str">
        <f>$D$13</f>
        <v>year 2017</v>
      </c>
      <c r="E157" s="172">
        <v>0</v>
      </c>
      <c r="F157" s="296">
        <v>0</v>
      </c>
      <c r="G157" s="296">
        <v>0</v>
      </c>
    </row>
    <row r="158" spans="2:7" ht="12.75" customHeight="1">
      <c r="B158" s="65" t="s">
        <v>13</v>
      </c>
      <c r="C158" s="64" t="s">
        <v>163</v>
      </c>
      <c r="D158" s="39" t="str">
        <f>$D$12</f>
        <v>year 2018</v>
      </c>
      <c r="E158" s="168">
        <v>0</v>
      </c>
      <c r="F158" s="296">
        <v>0</v>
      </c>
      <c r="G158" s="296">
        <v>0</v>
      </c>
    </row>
    <row r="159" spans="3:7" ht="12.75" customHeight="1">
      <c r="C159" s="49"/>
      <c r="D159" s="48" t="str">
        <f>$D$13</f>
        <v>year 2017</v>
      </c>
      <c r="E159" s="172">
        <v>0</v>
      </c>
      <c r="F159" s="296">
        <v>0</v>
      </c>
      <c r="G159" s="296">
        <v>0</v>
      </c>
    </row>
    <row r="160" spans="2:7" ht="12.75" customHeight="1">
      <c r="B160" s="65" t="s">
        <v>22</v>
      </c>
      <c r="C160" s="64" t="s">
        <v>164</v>
      </c>
      <c r="D160" s="39" t="str">
        <f>$D$12</f>
        <v>year 2018</v>
      </c>
      <c r="E160" s="168">
        <v>0</v>
      </c>
      <c r="F160" s="296">
        <v>0</v>
      </c>
      <c r="G160" s="296">
        <v>0</v>
      </c>
    </row>
    <row r="161" spans="3:7" ht="12.75" customHeight="1">
      <c r="C161" s="49"/>
      <c r="D161" s="48" t="str">
        <f>$D$13</f>
        <v>year 2017</v>
      </c>
      <c r="E161" s="172">
        <v>0</v>
      </c>
      <c r="F161" s="296">
        <v>0</v>
      </c>
      <c r="G161" s="296">
        <v>0</v>
      </c>
    </row>
    <row r="162" spans="2:7" ht="12.75" customHeight="1">
      <c r="B162" s="65" t="s">
        <v>430</v>
      </c>
      <c r="C162" s="64" t="s">
        <v>431</v>
      </c>
      <c r="D162" s="39" t="str">
        <f>$D$12</f>
        <v>year 2018</v>
      </c>
      <c r="E162" s="168">
        <v>0</v>
      </c>
      <c r="F162" s="296">
        <v>0</v>
      </c>
      <c r="G162" s="296">
        <v>0</v>
      </c>
    </row>
    <row r="163" spans="3:7" ht="12.75" customHeight="1">
      <c r="C163" s="49"/>
      <c r="D163" s="48" t="str">
        <f>$D$13</f>
        <v>year 2017</v>
      </c>
      <c r="E163" s="172">
        <v>0</v>
      </c>
      <c r="F163" s="296">
        <v>0</v>
      </c>
      <c r="G163" s="296">
        <v>0</v>
      </c>
    </row>
    <row r="164" spans="2:7" ht="12.75" customHeight="1">
      <c r="B164" s="65" t="s">
        <v>432</v>
      </c>
      <c r="C164" s="64" t="s">
        <v>433</v>
      </c>
      <c r="D164" s="39" t="str">
        <f>$D$12</f>
        <v>year 2018</v>
      </c>
      <c r="E164" s="168">
        <v>0</v>
      </c>
      <c r="F164" s="296">
        <v>0</v>
      </c>
      <c r="G164" s="296">
        <v>0</v>
      </c>
    </row>
    <row r="165" spans="3:7" ht="12.75" customHeight="1">
      <c r="C165" s="49"/>
      <c r="D165" s="48" t="str">
        <f>$D$13</f>
        <v>year 2017</v>
      </c>
      <c r="E165" s="172">
        <v>0</v>
      </c>
      <c r="F165" s="296">
        <v>0</v>
      </c>
      <c r="G165" s="296">
        <v>0</v>
      </c>
    </row>
    <row r="166" spans="2:7" ht="12.75" customHeight="1">
      <c r="B166" s="65" t="s">
        <v>434</v>
      </c>
      <c r="C166" s="64" t="s">
        <v>435</v>
      </c>
      <c r="D166" s="39" t="str">
        <f>$D$12</f>
        <v>year 2018</v>
      </c>
      <c r="E166" s="168">
        <v>0</v>
      </c>
      <c r="F166" s="296">
        <v>0</v>
      </c>
      <c r="G166" s="296">
        <v>0</v>
      </c>
    </row>
    <row r="167" spans="3:7" ht="12.75" customHeight="1">
      <c r="C167" s="49"/>
      <c r="D167" s="48" t="str">
        <f>$D$13</f>
        <v>year 2017</v>
      </c>
      <c r="E167" s="172">
        <v>0</v>
      </c>
      <c r="F167" s="296">
        <v>0</v>
      </c>
      <c r="G167" s="296">
        <v>0</v>
      </c>
    </row>
    <row r="168" spans="2:7" ht="12.75" customHeight="1">
      <c r="B168" s="65" t="s">
        <v>436</v>
      </c>
      <c r="C168" s="64" t="s">
        <v>437</v>
      </c>
      <c r="D168" s="39" t="str">
        <f>$D$12</f>
        <v>year 2018</v>
      </c>
      <c r="E168" s="168">
        <v>0</v>
      </c>
      <c r="F168" s="296">
        <v>0</v>
      </c>
      <c r="G168" s="296">
        <v>0</v>
      </c>
    </row>
    <row r="169" spans="3:7" ht="12.75" customHeight="1">
      <c r="C169" s="49"/>
      <c r="D169" s="48" t="str">
        <f>$D$13</f>
        <v>year 2017</v>
      </c>
      <c r="E169" s="172">
        <v>0</v>
      </c>
      <c r="F169" s="296">
        <v>0</v>
      </c>
      <c r="G169" s="296">
        <v>0</v>
      </c>
    </row>
    <row r="170" spans="2:7" ht="12.75" customHeight="1">
      <c r="B170" s="65" t="s">
        <v>438</v>
      </c>
      <c r="C170" s="64" t="s">
        <v>439</v>
      </c>
      <c r="D170" s="39" t="str">
        <f>$D$12</f>
        <v>year 2018</v>
      </c>
      <c r="E170" s="168">
        <v>0</v>
      </c>
      <c r="F170" s="296">
        <v>0</v>
      </c>
      <c r="G170" s="296">
        <v>0</v>
      </c>
    </row>
    <row r="171" spans="3:7" ht="12.75" customHeight="1">
      <c r="C171" s="49"/>
      <c r="D171" s="48" t="str">
        <f>$D$13</f>
        <v>year 2017</v>
      </c>
      <c r="E171" s="172">
        <v>0</v>
      </c>
      <c r="F171" s="296">
        <v>0</v>
      </c>
      <c r="G171" s="296">
        <v>0</v>
      </c>
    </row>
    <row r="172" spans="2:7" ht="12.75" customHeight="1">
      <c r="B172" s="65" t="s">
        <v>440</v>
      </c>
      <c r="C172" s="64" t="s">
        <v>441</v>
      </c>
      <c r="D172" s="39" t="str">
        <f>$D$12</f>
        <v>year 2018</v>
      </c>
      <c r="E172" s="168">
        <v>0</v>
      </c>
      <c r="F172" s="296">
        <v>0</v>
      </c>
      <c r="G172" s="296">
        <v>0</v>
      </c>
    </row>
    <row r="173" spans="3:7" ht="12.75" customHeight="1">
      <c r="C173" s="49"/>
      <c r="D173" s="48" t="str">
        <f>$D$13</f>
        <v>year 2017</v>
      </c>
      <c r="E173" s="172">
        <v>0</v>
      </c>
      <c r="F173" s="296">
        <v>0</v>
      </c>
      <c r="G173" s="296">
        <v>0</v>
      </c>
    </row>
    <row r="174" spans="2:7" ht="12.75" customHeight="1">
      <c r="B174" s="65" t="s">
        <v>442</v>
      </c>
      <c r="C174" s="64" t="s">
        <v>443</v>
      </c>
      <c r="D174" s="39" t="str">
        <f>$D$12</f>
        <v>year 2018</v>
      </c>
      <c r="E174" s="168">
        <v>0</v>
      </c>
      <c r="F174" s="296">
        <v>0</v>
      </c>
      <c r="G174" s="296">
        <v>0</v>
      </c>
    </row>
    <row r="175" spans="3:7" ht="12.75" customHeight="1">
      <c r="C175" s="49"/>
      <c r="D175" s="48" t="str">
        <f>$D$13</f>
        <v>year 2017</v>
      </c>
      <c r="E175" s="172">
        <v>0</v>
      </c>
      <c r="F175" s="296">
        <v>0</v>
      </c>
      <c r="G175" s="296">
        <v>0</v>
      </c>
    </row>
    <row r="176" spans="2:7" ht="12.75" customHeight="1">
      <c r="B176" s="65" t="s">
        <v>444</v>
      </c>
      <c r="C176" s="64" t="s">
        <v>445</v>
      </c>
      <c r="D176" s="39" t="str">
        <f>$D$12</f>
        <v>year 2018</v>
      </c>
      <c r="E176" s="168">
        <v>0</v>
      </c>
      <c r="F176" s="296">
        <v>0</v>
      </c>
      <c r="G176" s="296">
        <v>0</v>
      </c>
    </row>
    <row r="177" spans="3:7" ht="12.75" customHeight="1">
      <c r="C177" s="49"/>
      <c r="D177" s="48" t="str">
        <f>$D$13</f>
        <v>year 2017</v>
      </c>
      <c r="E177" s="172">
        <v>0</v>
      </c>
      <c r="F177" s="296">
        <v>0</v>
      </c>
      <c r="G177" s="296">
        <v>0</v>
      </c>
    </row>
    <row r="178" spans="2:7" ht="12.75" customHeight="1">
      <c r="B178" s="65" t="s">
        <v>446</v>
      </c>
      <c r="C178" s="64" t="s">
        <v>447</v>
      </c>
      <c r="D178" s="39" t="str">
        <f>$D$12</f>
        <v>year 2018</v>
      </c>
      <c r="E178" s="168">
        <v>0</v>
      </c>
      <c r="F178" s="296">
        <v>0</v>
      </c>
      <c r="G178" s="296">
        <v>0</v>
      </c>
    </row>
    <row r="179" spans="3:7" ht="12.75" customHeight="1">
      <c r="C179" s="49"/>
      <c r="D179" s="48" t="str">
        <f>$D$13</f>
        <v>year 2017</v>
      </c>
      <c r="E179" s="172">
        <v>0</v>
      </c>
      <c r="F179" s="296">
        <v>0</v>
      </c>
      <c r="G179" s="296">
        <v>0</v>
      </c>
    </row>
    <row r="180" spans="2:7" ht="12.75" customHeight="1">
      <c r="B180" s="65" t="s">
        <v>448</v>
      </c>
      <c r="C180" s="64" t="s">
        <v>449</v>
      </c>
      <c r="D180" s="39" t="str">
        <f>$D$12</f>
        <v>year 2018</v>
      </c>
      <c r="E180" s="168">
        <v>0</v>
      </c>
      <c r="F180" s="296">
        <v>0</v>
      </c>
      <c r="G180" s="296">
        <v>0</v>
      </c>
    </row>
    <row r="181" spans="3:7" ht="12.75" customHeight="1">
      <c r="C181" s="49"/>
      <c r="D181" s="48" t="str">
        <f>$D$13</f>
        <v>year 2017</v>
      </c>
      <c r="E181" s="172">
        <v>0</v>
      </c>
      <c r="F181" s="296">
        <v>0</v>
      </c>
      <c r="G181" s="296">
        <v>0</v>
      </c>
    </row>
    <row r="182" spans="2:7" ht="12.75" customHeight="1">
      <c r="B182" s="65" t="s">
        <v>450</v>
      </c>
      <c r="C182" s="64" t="s">
        <v>451</v>
      </c>
      <c r="D182" s="39" t="str">
        <f>$D$12</f>
        <v>year 2018</v>
      </c>
      <c r="E182" s="168">
        <v>0</v>
      </c>
      <c r="F182" s="296">
        <v>0</v>
      </c>
      <c r="G182" s="296">
        <v>0</v>
      </c>
    </row>
    <row r="183" spans="3:7" ht="12.75" customHeight="1">
      <c r="C183" s="49"/>
      <c r="D183" s="48" t="str">
        <f>$D$13</f>
        <v>year 2017</v>
      </c>
      <c r="E183" s="172">
        <v>0</v>
      </c>
      <c r="F183" s="296">
        <v>0</v>
      </c>
      <c r="G183" s="296">
        <v>0</v>
      </c>
    </row>
    <row r="184" spans="2:7" ht="12.75" customHeight="1">
      <c r="B184" s="65" t="s">
        <v>40</v>
      </c>
      <c r="C184" s="64" t="s">
        <v>165</v>
      </c>
      <c r="D184" s="39" t="str">
        <f>$D$12</f>
        <v>year 2018</v>
      </c>
      <c r="E184" s="168">
        <v>0</v>
      </c>
      <c r="F184" s="296">
        <v>0</v>
      </c>
      <c r="G184" s="296">
        <v>0</v>
      </c>
    </row>
    <row r="185" spans="3:7" ht="12.75" customHeight="1">
      <c r="C185" s="49"/>
      <c r="D185" s="48" t="str">
        <f>$D$13</f>
        <v>year 2017</v>
      </c>
      <c r="E185" s="172">
        <v>0</v>
      </c>
      <c r="F185" s="296">
        <v>0</v>
      </c>
      <c r="G185" s="296">
        <v>0</v>
      </c>
    </row>
    <row r="186" spans="2:7" ht="12.75" customHeight="1">
      <c r="B186" s="65" t="s">
        <v>41</v>
      </c>
      <c r="C186" s="64" t="s">
        <v>179</v>
      </c>
      <c r="D186" s="39" t="str">
        <f>$D$12</f>
        <v>year 2018</v>
      </c>
      <c r="E186" s="168">
        <v>0</v>
      </c>
      <c r="F186" s="296">
        <v>0</v>
      </c>
      <c r="G186" s="296">
        <v>0</v>
      </c>
    </row>
    <row r="187" spans="3:7" ht="12.75" customHeight="1">
      <c r="C187" s="49"/>
      <c r="D187" s="48" t="str">
        <f>$D$13</f>
        <v>year 2017</v>
      </c>
      <c r="E187" s="172">
        <v>0</v>
      </c>
      <c r="F187" s="296">
        <v>0</v>
      </c>
      <c r="G187" s="296">
        <v>0</v>
      </c>
    </row>
    <row r="188" spans="2:7" ht="12.75" customHeight="1">
      <c r="B188" s="65" t="s">
        <v>452</v>
      </c>
      <c r="C188" s="64" t="s">
        <v>453</v>
      </c>
      <c r="D188" s="39" t="str">
        <f>$D$12</f>
        <v>year 2018</v>
      </c>
      <c r="E188" s="168">
        <v>0</v>
      </c>
      <c r="F188" s="296">
        <v>0</v>
      </c>
      <c r="G188" s="296">
        <v>0</v>
      </c>
    </row>
    <row r="189" spans="3:7" ht="12.75" customHeight="1">
      <c r="C189" s="49"/>
      <c r="D189" s="48" t="str">
        <f>$D$13</f>
        <v>year 2017</v>
      </c>
      <c r="E189" s="172">
        <v>0</v>
      </c>
      <c r="F189" s="296">
        <v>0</v>
      </c>
      <c r="G189" s="296">
        <v>0</v>
      </c>
    </row>
    <row r="190" spans="2:7" ht="12.75" customHeight="1">
      <c r="B190" s="65" t="s">
        <v>454</v>
      </c>
      <c r="C190" s="64" t="s">
        <v>455</v>
      </c>
      <c r="D190" s="39" t="str">
        <f>$D$12</f>
        <v>year 2018</v>
      </c>
      <c r="E190" s="168">
        <v>0</v>
      </c>
      <c r="F190" s="296">
        <v>0</v>
      </c>
      <c r="G190" s="296">
        <v>0</v>
      </c>
    </row>
    <row r="191" spans="3:7" ht="12.75" customHeight="1">
      <c r="C191" s="49"/>
      <c r="D191" s="48" t="str">
        <f>$D$13</f>
        <v>year 2017</v>
      </c>
      <c r="E191" s="172">
        <v>0</v>
      </c>
      <c r="F191" s="296">
        <v>0</v>
      </c>
      <c r="G191" s="296">
        <v>0</v>
      </c>
    </row>
    <row r="192" spans="2:7" ht="12.75" customHeight="1">
      <c r="B192" s="65" t="s">
        <v>456</v>
      </c>
      <c r="C192" s="64" t="s">
        <v>457</v>
      </c>
      <c r="D192" s="39" t="str">
        <f>$D$12</f>
        <v>year 2018</v>
      </c>
      <c r="E192" s="168">
        <v>0</v>
      </c>
      <c r="F192" s="296">
        <v>0</v>
      </c>
      <c r="G192" s="296">
        <v>0</v>
      </c>
    </row>
    <row r="193" spans="3:7" ht="12.75" customHeight="1">
      <c r="C193" s="49"/>
      <c r="D193" s="48" t="str">
        <f>$D$13</f>
        <v>year 2017</v>
      </c>
      <c r="E193" s="172">
        <v>0</v>
      </c>
      <c r="F193" s="296">
        <v>0</v>
      </c>
      <c r="G193" s="296">
        <v>0</v>
      </c>
    </row>
    <row r="194" spans="2:7" ht="12.75" customHeight="1">
      <c r="B194" s="65" t="s">
        <v>458</v>
      </c>
      <c r="C194" s="64" t="s">
        <v>459</v>
      </c>
      <c r="D194" s="39" t="str">
        <f>$D$12</f>
        <v>year 2018</v>
      </c>
      <c r="E194" s="168">
        <v>0</v>
      </c>
      <c r="F194" s="296">
        <v>0</v>
      </c>
      <c r="G194" s="296">
        <v>0</v>
      </c>
    </row>
    <row r="195" spans="3:7" ht="12.75" customHeight="1">
      <c r="C195" s="49"/>
      <c r="D195" s="48" t="str">
        <f>$D$13</f>
        <v>year 2017</v>
      </c>
      <c r="E195" s="172">
        <v>0</v>
      </c>
      <c r="F195" s="296">
        <v>0</v>
      </c>
      <c r="G195" s="296">
        <v>0</v>
      </c>
    </row>
    <row r="196" spans="2:7" ht="12.75" customHeight="1">
      <c r="B196" s="65" t="s">
        <v>14</v>
      </c>
      <c r="C196" s="64" t="s">
        <v>166</v>
      </c>
      <c r="D196" s="39" t="str">
        <f>$D$12</f>
        <v>year 2018</v>
      </c>
      <c r="E196" s="168">
        <v>0</v>
      </c>
      <c r="F196" s="296">
        <v>0</v>
      </c>
      <c r="G196" s="296">
        <v>0</v>
      </c>
    </row>
    <row r="197" spans="3:7" ht="12.75" customHeight="1">
      <c r="C197" s="49"/>
      <c r="D197" s="48" t="str">
        <f>$D$13</f>
        <v>year 2017</v>
      </c>
      <c r="E197" s="172">
        <v>0</v>
      </c>
      <c r="F197" s="296">
        <v>0</v>
      </c>
      <c r="G197" s="296">
        <v>0</v>
      </c>
    </row>
    <row r="198" spans="2:7" ht="12.75" customHeight="1">
      <c r="B198" s="65" t="s">
        <v>460</v>
      </c>
      <c r="C198" s="64" t="s">
        <v>461</v>
      </c>
      <c r="D198" s="39" t="str">
        <f>$D$12</f>
        <v>year 2018</v>
      </c>
      <c r="E198" s="168">
        <v>0</v>
      </c>
      <c r="F198" s="296">
        <v>0</v>
      </c>
      <c r="G198" s="296">
        <v>0</v>
      </c>
    </row>
    <row r="199" spans="3:7" ht="12.75" customHeight="1">
      <c r="C199" s="49"/>
      <c r="D199" s="48" t="str">
        <f>$D$13</f>
        <v>year 2017</v>
      </c>
      <c r="E199" s="172">
        <v>0</v>
      </c>
      <c r="F199" s="296">
        <v>0</v>
      </c>
      <c r="G199" s="296">
        <v>0</v>
      </c>
    </row>
    <row r="200" spans="2:7" ht="12.75" customHeight="1">
      <c r="B200" s="65" t="s">
        <v>462</v>
      </c>
      <c r="C200" s="64" t="s">
        <v>463</v>
      </c>
      <c r="D200" s="39" t="str">
        <f>$D$12</f>
        <v>year 2018</v>
      </c>
      <c r="E200" s="168">
        <v>0</v>
      </c>
      <c r="F200" s="296">
        <v>0</v>
      </c>
      <c r="G200" s="296">
        <v>0</v>
      </c>
    </row>
    <row r="201" spans="3:7" ht="12.75" customHeight="1">
      <c r="C201" s="49"/>
      <c r="D201" s="48" t="str">
        <f>$D$13</f>
        <v>year 2017</v>
      </c>
      <c r="E201" s="172">
        <v>0</v>
      </c>
      <c r="F201" s="296">
        <v>0</v>
      </c>
      <c r="G201" s="296">
        <v>0</v>
      </c>
    </row>
    <row r="202" spans="2:7" ht="12.75" customHeight="1">
      <c r="B202" s="65" t="s">
        <v>23</v>
      </c>
      <c r="C202" s="64" t="s">
        <v>167</v>
      </c>
      <c r="D202" s="39" t="str">
        <f>$D$12</f>
        <v>year 2018</v>
      </c>
      <c r="E202" s="168">
        <v>0</v>
      </c>
      <c r="F202" s="296">
        <v>0</v>
      </c>
      <c r="G202" s="296">
        <v>0</v>
      </c>
    </row>
    <row r="203" spans="3:7" ht="12.75" customHeight="1">
      <c r="C203" s="49"/>
      <c r="D203" s="48" t="str">
        <f>$D$13</f>
        <v>year 2017</v>
      </c>
      <c r="E203" s="172">
        <v>0</v>
      </c>
      <c r="F203" s="296">
        <v>0</v>
      </c>
      <c r="G203" s="296">
        <v>0</v>
      </c>
    </row>
    <row r="204" spans="2:7" ht="12.75" customHeight="1">
      <c r="B204" s="65" t="s">
        <v>464</v>
      </c>
      <c r="C204" s="64" t="s">
        <v>465</v>
      </c>
      <c r="D204" s="39" t="str">
        <f>$D$12</f>
        <v>year 2018</v>
      </c>
      <c r="E204" s="168">
        <v>0</v>
      </c>
      <c r="F204" s="296">
        <v>0</v>
      </c>
      <c r="G204" s="296">
        <v>0</v>
      </c>
    </row>
    <row r="205" spans="3:7" ht="12.75" customHeight="1">
      <c r="C205" s="49"/>
      <c r="D205" s="48" t="str">
        <f>$D$13</f>
        <v>year 2017</v>
      </c>
      <c r="E205" s="172">
        <v>0</v>
      </c>
      <c r="F205" s="296">
        <v>0</v>
      </c>
      <c r="G205" s="296">
        <v>0</v>
      </c>
    </row>
    <row r="206" spans="2:7" ht="12.75" customHeight="1">
      <c r="B206" s="65" t="s">
        <v>43</v>
      </c>
      <c r="C206" s="64" t="s">
        <v>7</v>
      </c>
      <c r="D206" s="39" t="str">
        <f>$D$12</f>
        <v>year 2018</v>
      </c>
      <c r="E206" s="168">
        <v>0</v>
      </c>
      <c r="F206" s="296">
        <v>0</v>
      </c>
      <c r="G206" s="296">
        <v>0</v>
      </c>
    </row>
    <row r="207" spans="3:7" ht="12.75" customHeight="1">
      <c r="C207" s="49"/>
      <c r="D207" s="48" t="str">
        <f>$D$13</f>
        <v>year 2017</v>
      </c>
      <c r="E207" s="172">
        <v>0</v>
      </c>
      <c r="F207" s="296">
        <v>0</v>
      </c>
      <c r="G207" s="296">
        <v>0</v>
      </c>
    </row>
    <row r="208" spans="2:7" ht="12.75" customHeight="1">
      <c r="B208" s="65" t="s">
        <v>466</v>
      </c>
      <c r="C208" s="64" t="s">
        <v>467</v>
      </c>
      <c r="D208" s="39" t="str">
        <f>$D$12</f>
        <v>year 2018</v>
      </c>
      <c r="E208" s="168">
        <v>0</v>
      </c>
      <c r="F208" s="296">
        <v>0</v>
      </c>
      <c r="G208" s="296">
        <v>0</v>
      </c>
    </row>
    <row r="209" spans="3:7" ht="12.75" customHeight="1">
      <c r="C209" s="49"/>
      <c r="D209" s="48" t="str">
        <f>$D$13</f>
        <v>year 2017</v>
      </c>
      <c r="E209" s="172">
        <v>0</v>
      </c>
      <c r="F209" s="296">
        <v>0</v>
      </c>
      <c r="G209" s="296">
        <v>0</v>
      </c>
    </row>
    <row r="210" spans="2:7" ht="12.75" customHeight="1">
      <c r="B210" s="65" t="s">
        <v>468</v>
      </c>
      <c r="C210" s="64" t="s">
        <v>469</v>
      </c>
      <c r="D210" s="39" t="str">
        <f>$D$12</f>
        <v>year 2018</v>
      </c>
      <c r="E210" s="168">
        <v>0</v>
      </c>
      <c r="F210" s="296">
        <v>0</v>
      </c>
      <c r="G210" s="296">
        <v>0</v>
      </c>
    </row>
    <row r="211" spans="3:7" ht="12.75" customHeight="1">
      <c r="C211" s="49"/>
      <c r="D211" s="48" t="str">
        <f>$D$13</f>
        <v>year 2017</v>
      </c>
      <c r="E211" s="172">
        <v>0</v>
      </c>
      <c r="F211" s="296">
        <v>0</v>
      </c>
      <c r="G211" s="296">
        <v>0</v>
      </c>
    </row>
    <row r="212" spans="2:7" ht="12.75" customHeight="1">
      <c r="B212" s="65" t="s">
        <v>470</v>
      </c>
      <c r="C212" s="64" t="s">
        <v>471</v>
      </c>
      <c r="D212" s="39" t="str">
        <f>$D$12</f>
        <v>year 2018</v>
      </c>
      <c r="E212" s="168">
        <v>0</v>
      </c>
      <c r="F212" s="296">
        <v>0</v>
      </c>
      <c r="G212" s="296">
        <v>0</v>
      </c>
    </row>
    <row r="213" spans="3:7" ht="12.75" customHeight="1">
      <c r="C213" s="49"/>
      <c r="D213" s="48" t="str">
        <f>$D$13</f>
        <v>year 2017</v>
      </c>
      <c r="E213" s="172">
        <v>0</v>
      </c>
      <c r="F213" s="296">
        <v>0</v>
      </c>
      <c r="G213" s="296">
        <v>0</v>
      </c>
    </row>
    <row r="214" spans="2:7" ht="12.75" customHeight="1">
      <c r="B214" s="65" t="s">
        <v>472</v>
      </c>
      <c r="C214" s="64" t="s">
        <v>473</v>
      </c>
      <c r="D214" s="39" t="str">
        <f>$D$12</f>
        <v>year 2018</v>
      </c>
      <c r="E214" s="168">
        <v>0</v>
      </c>
      <c r="F214" s="296">
        <v>0</v>
      </c>
      <c r="G214" s="296">
        <v>0</v>
      </c>
    </row>
    <row r="215" spans="3:7" ht="12.75" customHeight="1">
      <c r="C215" s="49"/>
      <c r="D215" s="48" t="str">
        <f>$D$13</f>
        <v>year 2017</v>
      </c>
      <c r="E215" s="172">
        <v>0</v>
      </c>
      <c r="F215" s="296">
        <v>0</v>
      </c>
      <c r="G215" s="296">
        <v>0</v>
      </c>
    </row>
    <row r="216" spans="2:7" ht="12.75" customHeight="1">
      <c r="B216" s="65" t="s">
        <v>474</v>
      </c>
      <c r="C216" s="64" t="s">
        <v>475</v>
      </c>
      <c r="D216" s="39" t="str">
        <f>$D$12</f>
        <v>year 2018</v>
      </c>
      <c r="E216" s="168">
        <v>0</v>
      </c>
      <c r="F216" s="296">
        <v>0</v>
      </c>
      <c r="G216" s="296">
        <v>0</v>
      </c>
    </row>
    <row r="217" spans="3:7" ht="12.75" customHeight="1">
      <c r="C217" s="49"/>
      <c r="D217" s="48" t="str">
        <f>$D$13</f>
        <v>year 2017</v>
      </c>
      <c r="E217" s="172">
        <v>0</v>
      </c>
      <c r="F217" s="296">
        <v>0</v>
      </c>
      <c r="G217" s="296">
        <v>0</v>
      </c>
    </row>
    <row r="218" spans="2:7" ht="12.75" customHeight="1">
      <c r="B218" s="65" t="s">
        <v>476</v>
      </c>
      <c r="C218" s="64" t="s">
        <v>477</v>
      </c>
      <c r="D218" s="39" t="str">
        <f>$D$12</f>
        <v>year 2018</v>
      </c>
      <c r="E218" s="168">
        <v>0</v>
      </c>
      <c r="F218" s="296">
        <v>0</v>
      </c>
      <c r="G218" s="296">
        <v>0</v>
      </c>
    </row>
    <row r="219" spans="3:7" ht="12.75" customHeight="1">
      <c r="C219" s="49"/>
      <c r="D219" s="48" t="str">
        <f>$D$13</f>
        <v>year 2017</v>
      </c>
      <c r="E219" s="172">
        <v>0</v>
      </c>
      <c r="F219" s="296">
        <v>0</v>
      </c>
      <c r="G219" s="296">
        <v>0</v>
      </c>
    </row>
    <row r="220" spans="2:7" ht="12.75" customHeight="1">
      <c r="B220" s="65" t="s">
        <v>478</v>
      </c>
      <c r="C220" s="64" t="s">
        <v>479</v>
      </c>
      <c r="D220" s="39" t="str">
        <f>$D$12</f>
        <v>year 2018</v>
      </c>
      <c r="E220" s="168">
        <v>0</v>
      </c>
      <c r="F220" s="296">
        <v>0</v>
      </c>
      <c r="G220" s="296">
        <v>0</v>
      </c>
    </row>
    <row r="221" spans="3:7" ht="12.75" customHeight="1">
      <c r="C221" s="49"/>
      <c r="D221" s="48" t="str">
        <f>$D$13</f>
        <v>year 2017</v>
      </c>
      <c r="E221" s="172">
        <v>0</v>
      </c>
      <c r="F221" s="296">
        <v>0</v>
      </c>
      <c r="G221" s="296">
        <v>0</v>
      </c>
    </row>
    <row r="222" spans="2:7" ht="12.75" customHeight="1">
      <c r="B222" s="65" t="s">
        <v>480</v>
      </c>
      <c r="C222" s="64" t="s">
        <v>481</v>
      </c>
      <c r="D222" s="39" t="str">
        <f>$D$12</f>
        <v>year 2018</v>
      </c>
      <c r="E222" s="168">
        <v>0</v>
      </c>
      <c r="F222" s="296">
        <v>0</v>
      </c>
      <c r="G222" s="296">
        <v>0</v>
      </c>
    </row>
    <row r="223" spans="3:7" ht="12.75" customHeight="1">
      <c r="C223" s="49"/>
      <c r="D223" s="48" t="str">
        <f>$D$13</f>
        <v>year 2017</v>
      </c>
      <c r="E223" s="172">
        <v>0</v>
      </c>
      <c r="F223" s="296">
        <v>0</v>
      </c>
      <c r="G223" s="296">
        <v>0</v>
      </c>
    </row>
    <row r="224" spans="2:7" ht="12.75" customHeight="1">
      <c r="B224" s="65" t="s">
        <v>482</v>
      </c>
      <c r="C224" s="64" t="s">
        <v>483</v>
      </c>
      <c r="D224" s="39" t="str">
        <f>$D$12</f>
        <v>year 2018</v>
      </c>
      <c r="E224" s="168">
        <v>0</v>
      </c>
      <c r="F224" s="296">
        <v>0</v>
      </c>
      <c r="G224" s="296">
        <v>0</v>
      </c>
    </row>
    <row r="225" spans="3:7" ht="12.75" customHeight="1">
      <c r="C225" s="49"/>
      <c r="D225" s="48" t="str">
        <f>$D$13</f>
        <v>year 2017</v>
      </c>
      <c r="E225" s="172">
        <v>0</v>
      </c>
      <c r="F225" s="296">
        <v>0</v>
      </c>
      <c r="G225" s="296">
        <v>0</v>
      </c>
    </row>
    <row r="226" spans="2:7" ht="12.75" customHeight="1">
      <c r="B226" s="65" t="s">
        <v>484</v>
      </c>
      <c r="C226" s="64" t="s">
        <v>485</v>
      </c>
      <c r="D226" s="39" t="str">
        <f>$D$12</f>
        <v>year 2018</v>
      </c>
      <c r="E226" s="168">
        <v>0</v>
      </c>
      <c r="F226" s="296">
        <v>0</v>
      </c>
      <c r="G226" s="296">
        <v>0</v>
      </c>
    </row>
    <row r="227" spans="3:7" ht="12.75" customHeight="1">
      <c r="C227" s="49"/>
      <c r="D227" s="48" t="str">
        <f>$D$13</f>
        <v>year 2017</v>
      </c>
      <c r="E227" s="172">
        <v>0</v>
      </c>
      <c r="F227" s="296">
        <v>0</v>
      </c>
      <c r="G227" s="296">
        <v>0</v>
      </c>
    </row>
    <row r="228" spans="2:7" ht="12.75" customHeight="1">
      <c r="B228" s="65" t="s">
        <v>30</v>
      </c>
      <c r="C228" s="64" t="s">
        <v>168</v>
      </c>
      <c r="D228" s="39" t="str">
        <f>$D$12</f>
        <v>year 2018</v>
      </c>
      <c r="E228" s="168">
        <v>0</v>
      </c>
      <c r="F228" s="296">
        <v>0</v>
      </c>
      <c r="G228" s="296">
        <v>0</v>
      </c>
    </row>
    <row r="229" spans="3:7" ht="12.75" customHeight="1">
      <c r="C229" s="49"/>
      <c r="D229" s="48" t="str">
        <f>$D$13</f>
        <v>year 2017</v>
      </c>
      <c r="E229" s="172">
        <v>0</v>
      </c>
      <c r="F229" s="296">
        <v>0</v>
      </c>
      <c r="G229" s="296">
        <v>0</v>
      </c>
    </row>
    <row r="230" spans="2:7" ht="12.75" customHeight="1">
      <c r="B230" s="65" t="s">
        <v>486</v>
      </c>
      <c r="C230" s="64" t="s">
        <v>487</v>
      </c>
      <c r="D230" s="39" t="str">
        <f>$D$12</f>
        <v>year 2018</v>
      </c>
      <c r="E230" s="168">
        <v>0</v>
      </c>
      <c r="F230" s="296">
        <v>0</v>
      </c>
      <c r="G230" s="296">
        <v>0</v>
      </c>
    </row>
    <row r="231" spans="3:7" ht="12.75" customHeight="1">
      <c r="C231" s="49"/>
      <c r="D231" s="48" t="str">
        <f>$D$13</f>
        <v>year 2017</v>
      </c>
      <c r="E231" s="172">
        <v>0</v>
      </c>
      <c r="F231" s="296">
        <v>0</v>
      </c>
      <c r="G231" s="296">
        <v>0</v>
      </c>
    </row>
    <row r="232" spans="2:7" ht="12.75" customHeight="1">
      <c r="B232" s="65" t="s">
        <v>488</v>
      </c>
      <c r="C232" s="64" t="s">
        <v>489</v>
      </c>
      <c r="D232" s="39" t="str">
        <f>$D$12</f>
        <v>year 2018</v>
      </c>
      <c r="E232" s="168">
        <v>0</v>
      </c>
      <c r="F232" s="296">
        <v>0</v>
      </c>
      <c r="G232" s="296">
        <v>0</v>
      </c>
    </row>
    <row r="233" spans="3:7" ht="12.75" customHeight="1">
      <c r="C233" s="49"/>
      <c r="D233" s="48" t="str">
        <f>$D$13</f>
        <v>year 2017</v>
      </c>
      <c r="E233" s="172">
        <v>0</v>
      </c>
      <c r="F233" s="296">
        <v>0</v>
      </c>
      <c r="G233" s="296">
        <v>0</v>
      </c>
    </row>
    <row r="234" spans="2:7" ht="12.75" customHeight="1">
      <c r="B234" s="65" t="s">
        <v>490</v>
      </c>
      <c r="C234" s="64" t="s">
        <v>491</v>
      </c>
      <c r="D234" s="39" t="str">
        <f>$D$12</f>
        <v>year 2018</v>
      </c>
      <c r="E234" s="168">
        <v>0</v>
      </c>
      <c r="F234" s="296">
        <v>0</v>
      </c>
      <c r="G234" s="296">
        <v>0</v>
      </c>
    </row>
    <row r="235" spans="3:7" ht="12.75" customHeight="1">
      <c r="C235" s="49"/>
      <c r="D235" s="48" t="str">
        <f>$D$13</f>
        <v>year 2017</v>
      </c>
      <c r="E235" s="172">
        <v>0</v>
      </c>
      <c r="F235" s="296">
        <v>0</v>
      </c>
      <c r="G235" s="296">
        <v>0</v>
      </c>
    </row>
    <row r="236" spans="2:7" ht="12.75" customHeight="1">
      <c r="B236" s="65" t="s">
        <v>492</v>
      </c>
      <c r="C236" s="64" t="s">
        <v>493</v>
      </c>
      <c r="D236" s="39" t="str">
        <f>$D$12</f>
        <v>year 2018</v>
      </c>
      <c r="E236" s="168">
        <v>0</v>
      </c>
      <c r="F236" s="296">
        <v>0</v>
      </c>
      <c r="G236" s="296">
        <v>0</v>
      </c>
    </row>
    <row r="237" spans="3:7" ht="12.75" customHeight="1">
      <c r="C237" s="49"/>
      <c r="D237" s="48" t="str">
        <f>$D$13</f>
        <v>year 2017</v>
      </c>
      <c r="E237" s="172">
        <v>0</v>
      </c>
      <c r="F237" s="296">
        <v>0</v>
      </c>
      <c r="G237" s="296">
        <v>0</v>
      </c>
    </row>
    <row r="238" spans="2:7" ht="12.75" customHeight="1">
      <c r="B238" s="65" t="s">
        <v>42</v>
      </c>
      <c r="C238" s="64" t="s">
        <v>2</v>
      </c>
      <c r="D238" s="39" t="str">
        <f>$D$12</f>
        <v>year 2018</v>
      </c>
      <c r="E238" s="168">
        <v>0</v>
      </c>
      <c r="F238" s="296">
        <v>0</v>
      </c>
      <c r="G238" s="296">
        <v>0</v>
      </c>
    </row>
    <row r="239" spans="3:7" ht="12.75" customHeight="1">
      <c r="C239" s="49"/>
      <c r="D239" s="48" t="str">
        <f>$D$13</f>
        <v>year 2017</v>
      </c>
      <c r="E239" s="172">
        <v>0</v>
      </c>
      <c r="F239" s="296">
        <v>0</v>
      </c>
      <c r="G239" s="296">
        <v>0</v>
      </c>
    </row>
    <row r="240" spans="2:7" ht="12.75" customHeight="1">
      <c r="B240" s="65" t="s">
        <v>31</v>
      </c>
      <c r="C240" s="64" t="s">
        <v>169</v>
      </c>
      <c r="D240" s="39" t="str">
        <f>$D$12</f>
        <v>year 2018</v>
      </c>
      <c r="E240" s="168">
        <v>0</v>
      </c>
      <c r="F240" s="296">
        <v>0</v>
      </c>
      <c r="G240" s="296">
        <v>0</v>
      </c>
    </row>
    <row r="241" spans="3:7" ht="12.75" customHeight="1">
      <c r="C241" s="49"/>
      <c r="D241" s="48" t="str">
        <f>$D$13</f>
        <v>year 2017</v>
      </c>
      <c r="E241" s="172">
        <v>0</v>
      </c>
      <c r="F241" s="296">
        <v>0</v>
      </c>
      <c r="G241" s="296">
        <v>0</v>
      </c>
    </row>
    <row r="242" spans="2:7" ht="12.75" customHeight="1">
      <c r="B242" s="65" t="s">
        <v>32</v>
      </c>
      <c r="C242" s="64" t="s">
        <v>170</v>
      </c>
      <c r="D242" s="39" t="str">
        <f>$D$12</f>
        <v>year 2018</v>
      </c>
      <c r="E242" s="168">
        <v>0</v>
      </c>
      <c r="F242" s="296">
        <v>0</v>
      </c>
      <c r="G242" s="296">
        <v>0</v>
      </c>
    </row>
    <row r="243" spans="3:7" ht="12.75" customHeight="1">
      <c r="C243" s="49"/>
      <c r="D243" s="48" t="str">
        <f>$D$13</f>
        <v>year 2017</v>
      </c>
      <c r="E243" s="172">
        <v>0</v>
      </c>
      <c r="F243" s="296">
        <v>0</v>
      </c>
      <c r="G243" s="296">
        <v>0</v>
      </c>
    </row>
    <row r="244" spans="2:7" ht="12.75" customHeight="1">
      <c r="B244" s="65" t="s">
        <v>494</v>
      </c>
      <c r="C244" s="64" t="s">
        <v>495</v>
      </c>
      <c r="D244" s="39" t="str">
        <f>$D$12</f>
        <v>year 2018</v>
      </c>
      <c r="E244" s="168">
        <v>0</v>
      </c>
      <c r="F244" s="296">
        <v>0</v>
      </c>
      <c r="G244" s="296">
        <v>0</v>
      </c>
    </row>
    <row r="245" spans="3:7" ht="12.75" customHeight="1">
      <c r="C245" s="49"/>
      <c r="D245" s="48" t="str">
        <f>$D$13</f>
        <v>year 2017</v>
      </c>
      <c r="E245" s="172">
        <v>0</v>
      </c>
      <c r="F245" s="296">
        <v>0</v>
      </c>
      <c r="G245" s="296">
        <v>0</v>
      </c>
    </row>
    <row r="246" spans="2:7" ht="12.75" customHeight="1">
      <c r="B246" s="65" t="s">
        <v>496</v>
      </c>
      <c r="C246" s="64" t="s">
        <v>497</v>
      </c>
      <c r="D246" s="39" t="str">
        <f>$D$12</f>
        <v>year 2018</v>
      </c>
      <c r="E246" s="168">
        <v>0</v>
      </c>
      <c r="F246" s="296">
        <v>0</v>
      </c>
      <c r="G246" s="296">
        <v>0</v>
      </c>
    </row>
    <row r="247" spans="3:7" ht="12.75" customHeight="1">
      <c r="C247" s="49"/>
      <c r="D247" s="48" t="str">
        <f>$D$13</f>
        <v>year 2017</v>
      </c>
      <c r="E247" s="172">
        <v>0</v>
      </c>
      <c r="F247" s="296">
        <v>0</v>
      </c>
      <c r="G247" s="296">
        <v>0</v>
      </c>
    </row>
    <row r="248" spans="2:7" ht="12.75" customHeight="1">
      <c r="B248" s="65" t="s">
        <v>498</v>
      </c>
      <c r="C248" s="64" t="s">
        <v>499</v>
      </c>
      <c r="D248" s="39" t="str">
        <f>$D$12</f>
        <v>year 2018</v>
      </c>
      <c r="E248" s="168">
        <v>0</v>
      </c>
      <c r="F248" s="296">
        <v>0</v>
      </c>
      <c r="G248" s="296">
        <v>0</v>
      </c>
    </row>
    <row r="249" spans="3:7" ht="12.75" customHeight="1">
      <c r="C249" s="49"/>
      <c r="D249" s="48" t="str">
        <f>$D$13</f>
        <v>year 2017</v>
      </c>
      <c r="E249" s="172">
        <v>0</v>
      </c>
      <c r="F249" s="296">
        <v>0</v>
      </c>
      <c r="G249" s="296">
        <v>0</v>
      </c>
    </row>
    <row r="250" spans="2:7" ht="12.75" customHeight="1">
      <c r="B250" s="65" t="s">
        <v>500</v>
      </c>
      <c r="C250" s="64" t="s">
        <v>501</v>
      </c>
      <c r="D250" s="39" t="str">
        <f>$D$12</f>
        <v>year 2018</v>
      </c>
      <c r="E250" s="168">
        <v>0</v>
      </c>
      <c r="F250" s="296">
        <v>0</v>
      </c>
      <c r="G250" s="296">
        <v>0</v>
      </c>
    </row>
    <row r="251" spans="3:7" ht="12.75" customHeight="1">
      <c r="C251" s="49"/>
      <c r="D251" s="48" t="str">
        <f>$D$13</f>
        <v>year 2017</v>
      </c>
      <c r="E251" s="172">
        <v>0</v>
      </c>
      <c r="F251" s="296">
        <v>0</v>
      </c>
      <c r="G251" s="296">
        <v>0</v>
      </c>
    </row>
    <row r="252" spans="2:7" ht="12.75" customHeight="1">
      <c r="B252" s="65" t="s">
        <v>502</v>
      </c>
      <c r="C252" s="64" t="s">
        <v>503</v>
      </c>
      <c r="D252" s="39" t="str">
        <f>$D$12</f>
        <v>year 2018</v>
      </c>
      <c r="E252" s="168">
        <v>0</v>
      </c>
      <c r="F252" s="296">
        <v>0</v>
      </c>
      <c r="G252" s="296">
        <v>0</v>
      </c>
    </row>
    <row r="253" spans="3:7" ht="12.75" customHeight="1">
      <c r="C253" s="49"/>
      <c r="D253" s="48" t="str">
        <f>$D$13</f>
        <v>year 2017</v>
      </c>
      <c r="E253" s="172">
        <v>0</v>
      </c>
      <c r="F253" s="296">
        <v>0</v>
      </c>
      <c r="G253" s="296">
        <v>0</v>
      </c>
    </row>
    <row r="254" spans="2:7" ht="12.75" customHeight="1">
      <c r="B254" s="65" t="s">
        <v>504</v>
      </c>
      <c r="C254" s="64" t="s">
        <v>505</v>
      </c>
      <c r="D254" s="39" t="str">
        <f>$D$12</f>
        <v>year 2018</v>
      </c>
      <c r="E254" s="168">
        <v>0</v>
      </c>
      <c r="F254" s="296">
        <v>0</v>
      </c>
      <c r="G254" s="296">
        <v>0</v>
      </c>
    </row>
    <row r="255" spans="3:7" ht="12.75" customHeight="1">
      <c r="C255" s="49"/>
      <c r="D255" s="48" t="str">
        <f>$D$13</f>
        <v>year 2017</v>
      </c>
      <c r="E255" s="172">
        <v>0</v>
      </c>
      <c r="F255" s="296">
        <v>0</v>
      </c>
      <c r="G255" s="296">
        <v>0</v>
      </c>
    </row>
    <row r="256" spans="2:7" ht="12.75" customHeight="1">
      <c r="B256" s="65" t="s">
        <v>506</v>
      </c>
      <c r="C256" s="64" t="s">
        <v>507</v>
      </c>
      <c r="D256" s="39" t="str">
        <f>$D$12</f>
        <v>year 2018</v>
      </c>
      <c r="E256" s="168">
        <v>0</v>
      </c>
      <c r="F256" s="296">
        <v>0</v>
      </c>
      <c r="G256" s="296">
        <v>0</v>
      </c>
    </row>
    <row r="257" spans="3:7" ht="12.75" customHeight="1">
      <c r="C257" s="49"/>
      <c r="D257" s="48" t="str">
        <f>$D$13</f>
        <v>year 2017</v>
      </c>
      <c r="E257" s="172">
        <v>0</v>
      </c>
      <c r="F257" s="296">
        <v>0</v>
      </c>
      <c r="G257" s="296">
        <v>0</v>
      </c>
    </row>
    <row r="258" spans="2:7" ht="12.75" customHeight="1">
      <c r="B258" s="65" t="s">
        <v>24</v>
      </c>
      <c r="C258" s="64" t="s">
        <v>0</v>
      </c>
      <c r="D258" s="39" t="str">
        <f>$D$12</f>
        <v>year 2018</v>
      </c>
      <c r="E258" s="168">
        <v>0</v>
      </c>
      <c r="F258" s="296">
        <v>0</v>
      </c>
      <c r="G258" s="296">
        <v>0</v>
      </c>
    </row>
    <row r="259" spans="3:7" ht="12.75" customHeight="1">
      <c r="C259" s="49"/>
      <c r="D259" s="48" t="str">
        <f>$D$13</f>
        <v>year 2017</v>
      </c>
      <c r="E259" s="172">
        <v>0</v>
      </c>
      <c r="F259" s="296">
        <v>0</v>
      </c>
      <c r="G259" s="296">
        <v>0</v>
      </c>
    </row>
    <row r="260" spans="2:7" ht="12.75" customHeight="1">
      <c r="B260" s="65" t="s">
        <v>508</v>
      </c>
      <c r="C260" s="64" t="s">
        <v>509</v>
      </c>
      <c r="D260" s="39" t="str">
        <f>$D$12</f>
        <v>year 2018</v>
      </c>
      <c r="E260" s="168">
        <v>0</v>
      </c>
      <c r="F260" s="296">
        <v>0</v>
      </c>
      <c r="G260" s="296">
        <v>0</v>
      </c>
    </row>
    <row r="261" spans="3:7" ht="12.75" customHeight="1">
      <c r="C261" s="49"/>
      <c r="D261" s="48" t="str">
        <f>$D$13</f>
        <v>year 2017</v>
      </c>
      <c r="E261" s="172">
        <v>0</v>
      </c>
      <c r="F261" s="296">
        <v>0</v>
      </c>
      <c r="G261" s="296">
        <v>0</v>
      </c>
    </row>
    <row r="262" spans="2:7" ht="12.75" customHeight="1">
      <c r="B262" s="65" t="s">
        <v>510</v>
      </c>
      <c r="C262" s="64" t="s">
        <v>511</v>
      </c>
      <c r="D262" s="39" t="str">
        <f>$D$12</f>
        <v>year 2018</v>
      </c>
      <c r="E262" s="168">
        <v>0</v>
      </c>
      <c r="F262" s="296">
        <v>0</v>
      </c>
      <c r="G262" s="296">
        <v>0</v>
      </c>
    </row>
    <row r="263" spans="3:7" ht="12.75" customHeight="1">
      <c r="C263" s="49"/>
      <c r="D263" s="48" t="str">
        <f>$D$13</f>
        <v>year 2017</v>
      </c>
      <c r="E263" s="172">
        <v>0</v>
      </c>
      <c r="F263" s="296">
        <v>0</v>
      </c>
      <c r="G263" s="296">
        <v>0</v>
      </c>
    </row>
    <row r="264" spans="2:7" ht="12.75" customHeight="1">
      <c r="B264" s="65" t="s">
        <v>512</v>
      </c>
      <c r="C264" s="64" t="s">
        <v>513</v>
      </c>
      <c r="D264" s="39" t="str">
        <f>$D$12</f>
        <v>year 2018</v>
      </c>
      <c r="E264" s="168">
        <v>0</v>
      </c>
      <c r="F264" s="296">
        <v>0</v>
      </c>
      <c r="G264" s="296">
        <v>0</v>
      </c>
    </row>
    <row r="265" spans="3:7" ht="12.75" customHeight="1">
      <c r="C265" s="49"/>
      <c r="D265" s="48" t="str">
        <f>$D$13</f>
        <v>year 2017</v>
      </c>
      <c r="E265" s="172">
        <v>0</v>
      </c>
      <c r="F265" s="296">
        <v>0</v>
      </c>
      <c r="G265" s="296">
        <v>0</v>
      </c>
    </row>
    <row r="266" spans="2:7" ht="12.75" customHeight="1">
      <c r="B266" s="65" t="s">
        <v>514</v>
      </c>
      <c r="C266" s="64" t="s">
        <v>515</v>
      </c>
      <c r="D266" s="39" t="str">
        <f>$D$12</f>
        <v>year 2018</v>
      </c>
      <c r="E266" s="168">
        <v>0</v>
      </c>
      <c r="F266" s="296">
        <v>0</v>
      </c>
      <c r="G266" s="296">
        <v>0</v>
      </c>
    </row>
    <row r="267" spans="3:7" ht="12.75" customHeight="1">
      <c r="C267" s="49"/>
      <c r="D267" s="48" t="str">
        <f>$D$13</f>
        <v>year 2017</v>
      </c>
      <c r="E267" s="172">
        <v>0</v>
      </c>
      <c r="F267" s="296">
        <v>0</v>
      </c>
      <c r="G267" s="296">
        <v>0</v>
      </c>
    </row>
    <row r="268" spans="2:7" ht="12.75" customHeight="1">
      <c r="B268" s="65" t="s">
        <v>516</v>
      </c>
      <c r="C268" s="64" t="s">
        <v>517</v>
      </c>
      <c r="D268" s="39" t="str">
        <f>$D$12</f>
        <v>year 2018</v>
      </c>
      <c r="E268" s="168">
        <v>0</v>
      </c>
      <c r="F268" s="296">
        <v>0</v>
      </c>
      <c r="G268" s="296">
        <v>0</v>
      </c>
    </row>
    <row r="269" spans="3:7" ht="12.75" customHeight="1">
      <c r="C269" s="49"/>
      <c r="D269" s="48" t="str">
        <f>$D$13</f>
        <v>year 2017</v>
      </c>
      <c r="E269" s="172">
        <v>0</v>
      </c>
      <c r="F269" s="296">
        <v>0</v>
      </c>
      <c r="G269" s="296">
        <v>0</v>
      </c>
    </row>
    <row r="270" spans="2:7" ht="12.75" customHeight="1">
      <c r="B270" s="65" t="s">
        <v>518</v>
      </c>
      <c r="C270" s="64" t="s">
        <v>519</v>
      </c>
      <c r="D270" s="39" t="str">
        <f>$D$12</f>
        <v>year 2018</v>
      </c>
      <c r="E270" s="168">
        <v>0</v>
      </c>
      <c r="F270" s="296">
        <v>0</v>
      </c>
      <c r="G270" s="296">
        <v>0</v>
      </c>
    </row>
    <row r="271" spans="3:7" ht="12.75" customHeight="1">
      <c r="C271" s="49"/>
      <c r="D271" s="48" t="str">
        <f>$D$13</f>
        <v>year 2017</v>
      </c>
      <c r="E271" s="172">
        <v>0</v>
      </c>
      <c r="F271" s="296">
        <v>0</v>
      </c>
      <c r="G271" s="296">
        <v>0</v>
      </c>
    </row>
    <row r="272" spans="2:7" ht="12.75" customHeight="1">
      <c r="B272" s="65" t="s">
        <v>520</v>
      </c>
      <c r="C272" s="64" t="s">
        <v>521</v>
      </c>
      <c r="D272" s="39" t="str">
        <f>$D$12</f>
        <v>year 2018</v>
      </c>
      <c r="E272" s="168">
        <v>0</v>
      </c>
      <c r="F272" s="296">
        <v>0</v>
      </c>
      <c r="G272" s="296">
        <v>0</v>
      </c>
    </row>
    <row r="273" spans="3:7" ht="12.75" customHeight="1">
      <c r="C273" s="49"/>
      <c r="D273" s="48" t="str">
        <f>$D$13</f>
        <v>year 2017</v>
      </c>
      <c r="E273" s="172">
        <v>0</v>
      </c>
      <c r="F273" s="296">
        <v>0</v>
      </c>
      <c r="G273" s="296">
        <v>0</v>
      </c>
    </row>
    <row r="274" spans="2:7" ht="12.75" customHeight="1">
      <c r="B274" s="65" t="s">
        <v>522</v>
      </c>
      <c r="C274" s="64" t="s">
        <v>523</v>
      </c>
      <c r="D274" s="39" t="str">
        <f>$D$12</f>
        <v>year 2018</v>
      </c>
      <c r="E274" s="168">
        <v>0</v>
      </c>
      <c r="F274" s="296">
        <v>0</v>
      </c>
      <c r="G274" s="296">
        <v>0</v>
      </c>
    </row>
    <row r="275" spans="3:7" ht="12.75" customHeight="1">
      <c r="C275" s="49"/>
      <c r="D275" s="48" t="str">
        <f>$D$13</f>
        <v>year 2017</v>
      </c>
      <c r="E275" s="172">
        <v>0</v>
      </c>
      <c r="F275" s="296">
        <v>0</v>
      </c>
      <c r="G275" s="296">
        <v>0</v>
      </c>
    </row>
    <row r="276" spans="2:7" ht="12.75" customHeight="1">
      <c r="B276" s="65" t="s">
        <v>524</v>
      </c>
      <c r="C276" s="64" t="s">
        <v>525</v>
      </c>
      <c r="D276" s="39" t="str">
        <f>$D$12</f>
        <v>year 2018</v>
      </c>
      <c r="E276" s="168">
        <v>0</v>
      </c>
      <c r="F276" s="296">
        <v>0</v>
      </c>
      <c r="G276" s="296">
        <v>0</v>
      </c>
    </row>
    <row r="277" spans="3:7" ht="12.75" customHeight="1">
      <c r="C277" s="49"/>
      <c r="D277" s="48" t="str">
        <f>$D$13</f>
        <v>year 2017</v>
      </c>
      <c r="E277" s="172">
        <v>0</v>
      </c>
      <c r="F277" s="296">
        <v>0</v>
      </c>
      <c r="G277" s="296">
        <v>0</v>
      </c>
    </row>
    <row r="278" spans="2:7" ht="12.75" customHeight="1">
      <c r="B278" s="65" t="s">
        <v>526</v>
      </c>
      <c r="C278" s="64" t="s">
        <v>527</v>
      </c>
      <c r="D278" s="39" t="str">
        <f>$D$12</f>
        <v>year 2018</v>
      </c>
      <c r="E278" s="168">
        <v>0</v>
      </c>
      <c r="F278" s="296">
        <v>0</v>
      </c>
      <c r="G278" s="296">
        <v>0</v>
      </c>
    </row>
    <row r="279" spans="3:7" ht="12.75" customHeight="1">
      <c r="C279" s="49"/>
      <c r="D279" s="48" t="str">
        <f>$D$13</f>
        <v>year 2017</v>
      </c>
      <c r="E279" s="172">
        <v>0</v>
      </c>
      <c r="F279" s="296">
        <v>0</v>
      </c>
      <c r="G279" s="296">
        <v>0</v>
      </c>
    </row>
    <row r="280" spans="2:7" ht="12.75" customHeight="1">
      <c r="B280" s="65" t="s">
        <v>528</v>
      </c>
      <c r="C280" s="64" t="s">
        <v>529</v>
      </c>
      <c r="D280" s="39" t="str">
        <f>$D$12</f>
        <v>year 2018</v>
      </c>
      <c r="E280" s="168">
        <v>0</v>
      </c>
      <c r="F280" s="296">
        <v>0</v>
      </c>
      <c r="G280" s="296">
        <v>0</v>
      </c>
    </row>
    <row r="281" spans="3:7" ht="12.75" customHeight="1">
      <c r="C281" s="49"/>
      <c r="D281" s="48" t="str">
        <f>$D$13</f>
        <v>year 2017</v>
      </c>
      <c r="E281" s="172">
        <v>0</v>
      </c>
      <c r="F281" s="296">
        <v>0</v>
      </c>
      <c r="G281" s="296">
        <v>0</v>
      </c>
    </row>
    <row r="282" spans="2:7" ht="12.75" customHeight="1">
      <c r="B282" s="65" t="s">
        <v>530</v>
      </c>
      <c r="C282" s="64" t="s">
        <v>531</v>
      </c>
      <c r="D282" s="39" t="str">
        <f>$D$12</f>
        <v>year 2018</v>
      </c>
      <c r="E282" s="168">
        <v>0</v>
      </c>
      <c r="F282" s="296">
        <v>0</v>
      </c>
      <c r="G282" s="296">
        <v>0</v>
      </c>
    </row>
    <row r="283" spans="3:7" ht="12.75" customHeight="1">
      <c r="C283" s="49"/>
      <c r="D283" s="48" t="str">
        <f>$D$13</f>
        <v>year 2017</v>
      </c>
      <c r="E283" s="172">
        <v>0</v>
      </c>
      <c r="F283" s="296">
        <v>0</v>
      </c>
      <c r="G283" s="296">
        <v>0</v>
      </c>
    </row>
    <row r="284" spans="2:7" ht="12.75" customHeight="1">
      <c r="B284" s="65" t="s">
        <v>532</v>
      </c>
      <c r="C284" s="64" t="s">
        <v>533</v>
      </c>
      <c r="D284" s="39" t="str">
        <f>$D$12</f>
        <v>year 2018</v>
      </c>
      <c r="E284" s="168">
        <v>0</v>
      </c>
      <c r="F284" s="296">
        <v>0</v>
      </c>
      <c r="G284" s="296">
        <v>0</v>
      </c>
    </row>
    <row r="285" spans="3:7" ht="12.75" customHeight="1">
      <c r="C285" s="49"/>
      <c r="D285" s="48" t="str">
        <f>$D$13</f>
        <v>year 2017</v>
      </c>
      <c r="E285" s="172">
        <v>0</v>
      </c>
      <c r="F285" s="296">
        <v>0</v>
      </c>
      <c r="G285" s="296">
        <v>0</v>
      </c>
    </row>
    <row r="286" spans="2:7" ht="12.75" customHeight="1">
      <c r="B286" s="65" t="s">
        <v>534</v>
      </c>
      <c r="C286" s="64" t="s">
        <v>535</v>
      </c>
      <c r="D286" s="39" t="str">
        <f>$D$12</f>
        <v>year 2018</v>
      </c>
      <c r="E286" s="168">
        <v>0</v>
      </c>
      <c r="F286" s="296">
        <v>0</v>
      </c>
      <c r="G286" s="296">
        <v>0</v>
      </c>
    </row>
    <row r="287" spans="3:7" ht="12.75" customHeight="1">
      <c r="C287" s="49"/>
      <c r="D287" s="48" t="str">
        <f>$D$13</f>
        <v>year 2017</v>
      </c>
      <c r="E287" s="172">
        <v>0</v>
      </c>
      <c r="F287" s="296">
        <v>0</v>
      </c>
      <c r="G287" s="296">
        <v>0</v>
      </c>
    </row>
    <row r="288" spans="2:7" ht="12.75" customHeight="1">
      <c r="B288" s="65" t="s">
        <v>536</v>
      </c>
      <c r="C288" s="64" t="s">
        <v>537</v>
      </c>
      <c r="D288" s="39" t="str">
        <f>$D$12</f>
        <v>year 2018</v>
      </c>
      <c r="E288" s="168">
        <v>0</v>
      </c>
      <c r="F288" s="296">
        <v>0</v>
      </c>
      <c r="G288" s="296">
        <v>0</v>
      </c>
    </row>
    <row r="289" spans="3:7" ht="12.75" customHeight="1">
      <c r="C289" s="49"/>
      <c r="D289" s="48" t="str">
        <f>$D$13</f>
        <v>year 2017</v>
      </c>
      <c r="E289" s="172">
        <v>0</v>
      </c>
      <c r="F289" s="296">
        <v>0</v>
      </c>
      <c r="G289" s="296">
        <v>0</v>
      </c>
    </row>
    <row r="290" spans="2:7" ht="12.75" customHeight="1">
      <c r="B290" s="65" t="s">
        <v>16</v>
      </c>
      <c r="C290" s="64" t="s">
        <v>171</v>
      </c>
      <c r="D290" s="39" t="str">
        <f>$D$12</f>
        <v>year 2018</v>
      </c>
      <c r="E290" s="168">
        <v>0</v>
      </c>
      <c r="F290" s="296">
        <v>0</v>
      </c>
      <c r="G290" s="296">
        <v>0</v>
      </c>
    </row>
    <row r="291" spans="3:7" ht="12.75" customHeight="1">
      <c r="C291" s="49"/>
      <c r="D291" s="48" t="str">
        <f>$D$13</f>
        <v>year 2017</v>
      </c>
      <c r="E291" s="172">
        <v>0</v>
      </c>
      <c r="F291" s="296">
        <v>0</v>
      </c>
      <c r="G291" s="296">
        <v>0</v>
      </c>
    </row>
    <row r="292" spans="2:7" ht="12.75" customHeight="1">
      <c r="B292" s="65" t="s">
        <v>538</v>
      </c>
      <c r="C292" s="64" t="s">
        <v>539</v>
      </c>
      <c r="D292" s="39" t="str">
        <f>$D$12</f>
        <v>year 2018</v>
      </c>
      <c r="E292" s="168">
        <v>0</v>
      </c>
      <c r="F292" s="296">
        <v>0</v>
      </c>
      <c r="G292" s="296">
        <v>0</v>
      </c>
    </row>
    <row r="293" spans="3:7" ht="12.75" customHeight="1">
      <c r="C293" s="49"/>
      <c r="D293" s="48" t="str">
        <f>$D$13</f>
        <v>year 2017</v>
      </c>
      <c r="E293" s="172">
        <v>0</v>
      </c>
      <c r="F293" s="296">
        <v>0</v>
      </c>
      <c r="G293" s="296">
        <v>0</v>
      </c>
    </row>
    <row r="294" spans="2:7" ht="12.75" customHeight="1">
      <c r="B294" s="65" t="s">
        <v>540</v>
      </c>
      <c r="C294" s="64" t="s">
        <v>541</v>
      </c>
      <c r="D294" s="39" t="str">
        <f>$D$12</f>
        <v>year 2018</v>
      </c>
      <c r="E294" s="168">
        <v>0</v>
      </c>
      <c r="F294" s="296">
        <v>0</v>
      </c>
      <c r="G294" s="296">
        <v>0</v>
      </c>
    </row>
    <row r="295" spans="3:7" ht="12.75" customHeight="1">
      <c r="C295" s="49"/>
      <c r="D295" s="48" t="str">
        <f>$D$13</f>
        <v>year 2017</v>
      </c>
      <c r="E295" s="172">
        <v>0</v>
      </c>
      <c r="F295" s="296">
        <v>0</v>
      </c>
      <c r="G295" s="296">
        <v>0</v>
      </c>
    </row>
    <row r="296" spans="2:7" ht="12.75" customHeight="1">
      <c r="B296" s="65" t="s">
        <v>542</v>
      </c>
      <c r="C296" s="64" t="s">
        <v>543</v>
      </c>
      <c r="D296" s="39" t="str">
        <f>$D$12</f>
        <v>year 2018</v>
      </c>
      <c r="E296" s="168">
        <v>0</v>
      </c>
      <c r="F296" s="296">
        <v>0</v>
      </c>
      <c r="G296" s="296">
        <v>0</v>
      </c>
    </row>
    <row r="297" spans="3:7" ht="12.75" customHeight="1">
      <c r="C297" s="49"/>
      <c r="D297" s="48" t="str">
        <f>$D$13</f>
        <v>year 2017</v>
      </c>
      <c r="E297" s="172">
        <v>0</v>
      </c>
      <c r="F297" s="296">
        <v>0</v>
      </c>
      <c r="G297" s="296">
        <v>0</v>
      </c>
    </row>
    <row r="298" spans="2:7" ht="12.75" customHeight="1">
      <c r="B298" s="65" t="s">
        <v>544</v>
      </c>
      <c r="C298" s="64" t="s">
        <v>545</v>
      </c>
      <c r="D298" s="39" t="str">
        <f>$D$12</f>
        <v>year 2018</v>
      </c>
      <c r="E298" s="168">
        <v>0</v>
      </c>
      <c r="F298" s="296">
        <v>0</v>
      </c>
      <c r="G298" s="296">
        <v>0</v>
      </c>
    </row>
    <row r="299" spans="3:7" ht="12.75" customHeight="1">
      <c r="C299" s="49"/>
      <c r="D299" s="48" t="str">
        <f>$D$13</f>
        <v>year 2017</v>
      </c>
      <c r="E299" s="172">
        <v>0</v>
      </c>
      <c r="F299" s="296">
        <v>0</v>
      </c>
      <c r="G299" s="296">
        <v>0</v>
      </c>
    </row>
    <row r="300" spans="2:7" ht="12.75" customHeight="1">
      <c r="B300" s="65" t="s">
        <v>17</v>
      </c>
      <c r="C300" s="64" t="s">
        <v>180</v>
      </c>
      <c r="D300" s="39" t="str">
        <f>$D$12</f>
        <v>year 2018</v>
      </c>
      <c r="E300" s="168">
        <v>0</v>
      </c>
      <c r="F300" s="296">
        <v>0</v>
      </c>
      <c r="G300" s="296">
        <v>0</v>
      </c>
    </row>
    <row r="301" spans="3:7" ht="12.75" customHeight="1">
      <c r="C301" s="49"/>
      <c r="D301" s="48" t="str">
        <f>$D$13</f>
        <v>year 2017</v>
      </c>
      <c r="E301" s="172">
        <v>0</v>
      </c>
      <c r="F301" s="296">
        <v>0</v>
      </c>
      <c r="G301" s="296">
        <v>0</v>
      </c>
    </row>
    <row r="302" spans="2:7" ht="12.75" customHeight="1">
      <c r="B302" s="65" t="s">
        <v>546</v>
      </c>
      <c r="C302" s="64" t="s">
        <v>547</v>
      </c>
      <c r="D302" s="39" t="str">
        <f>$D$12</f>
        <v>year 2018</v>
      </c>
      <c r="E302" s="168">
        <v>0</v>
      </c>
      <c r="F302" s="296">
        <v>0</v>
      </c>
      <c r="G302" s="296">
        <v>0</v>
      </c>
    </row>
    <row r="303" spans="3:7" ht="12.75" customHeight="1">
      <c r="C303" s="49"/>
      <c r="D303" s="48" t="str">
        <f>$D$13</f>
        <v>year 2017</v>
      </c>
      <c r="E303" s="172">
        <v>0</v>
      </c>
      <c r="F303" s="296">
        <v>0</v>
      </c>
      <c r="G303" s="296">
        <v>0</v>
      </c>
    </row>
    <row r="304" spans="2:7" ht="12.75" customHeight="1">
      <c r="B304" s="65" t="s">
        <v>548</v>
      </c>
      <c r="C304" s="64" t="s">
        <v>549</v>
      </c>
      <c r="D304" s="39" t="str">
        <f>$D$12</f>
        <v>year 2018</v>
      </c>
      <c r="E304" s="168">
        <v>0</v>
      </c>
      <c r="F304" s="296">
        <v>0</v>
      </c>
      <c r="G304" s="296">
        <v>0</v>
      </c>
    </row>
    <row r="305" spans="3:7" ht="12.75" customHeight="1">
      <c r="C305" s="49"/>
      <c r="D305" s="48" t="str">
        <f>$D$13</f>
        <v>year 2017</v>
      </c>
      <c r="E305" s="172">
        <v>0</v>
      </c>
      <c r="F305" s="296">
        <v>0</v>
      </c>
      <c r="G305" s="296">
        <v>0</v>
      </c>
    </row>
    <row r="306" spans="2:7" ht="12.75" customHeight="1">
      <c r="B306" s="65" t="s">
        <v>550</v>
      </c>
      <c r="C306" s="64" t="s">
        <v>551</v>
      </c>
      <c r="D306" s="39" t="str">
        <f>$D$12</f>
        <v>year 2018</v>
      </c>
      <c r="E306" s="168">
        <v>0</v>
      </c>
      <c r="F306" s="296">
        <v>0</v>
      </c>
      <c r="G306" s="296">
        <v>0</v>
      </c>
    </row>
    <row r="307" spans="3:7" ht="12.75" customHeight="1">
      <c r="C307" s="49"/>
      <c r="D307" s="48" t="str">
        <f>$D$13</f>
        <v>year 2017</v>
      </c>
      <c r="E307" s="172">
        <v>0</v>
      </c>
      <c r="F307" s="296">
        <v>0</v>
      </c>
      <c r="G307" s="296">
        <v>0</v>
      </c>
    </row>
    <row r="308" spans="2:7" ht="12.75" customHeight="1">
      <c r="B308" s="65" t="s">
        <v>552</v>
      </c>
      <c r="C308" s="64" t="s">
        <v>553</v>
      </c>
      <c r="D308" s="39" t="str">
        <f>$D$12</f>
        <v>year 2018</v>
      </c>
      <c r="E308" s="168">
        <v>0</v>
      </c>
      <c r="F308" s="296">
        <v>0</v>
      </c>
      <c r="G308" s="296">
        <v>0</v>
      </c>
    </row>
    <row r="309" spans="3:7" ht="12.75" customHeight="1">
      <c r="C309" s="49"/>
      <c r="D309" s="48" t="str">
        <f>$D$13</f>
        <v>year 2017</v>
      </c>
      <c r="E309" s="172">
        <v>0</v>
      </c>
      <c r="F309" s="296">
        <v>0</v>
      </c>
      <c r="G309" s="296">
        <v>0</v>
      </c>
    </row>
    <row r="310" spans="2:7" ht="12.75" customHeight="1">
      <c r="B310" s="65" t="s">
        <v>554</v>
      </c>
      <c r="C310" s="64" t="s">
        <v>555</v>
      </c>
      <c r="D310" s="39" t="str">
        <f>$D$12</f>
        <v>year 2018</v>
      </c>
      <c r="E310" s="168">
        <v>0</v>
      </c>
      <c r="F310" s="296">
        <v>0</v>
      </c>
      <c r="G310" s="296">
        <v>0</v>
      </c>
    </row>
    <row r="311" spans="3:7" ht="12.75" customHeight="1">
      <c r="C311" s="49"/>
      <c r="D311" s="48" t="str">
        <f>$D$13</f>
        <v>year 2017</v>
      </c>
      <c r="E311" s="172">
        <v>0</v>
      </c>
      <c r="F311" s="296">
        <v>0</v>
      </c>
      <c r="G311" s="296">
        <v>0</v>
      </c>
    </row>
    <row r="312" spans="2:7" ht="12.75" customHeight="1">
      <c r="B312" s="65" t="s">
        <v>556</v>
      </c>
      <c r="C312" s="64" t="s">
        <v>557</v>
      </c>
      <c r="D312" s="39" t="str">
        <f>$D$12</f>
        <v>year 2018</v>
      </c>
      <c r="E312" s="168">
        <v>0</v>
      </c>
      <c r="F312" s="296">
        <v>0</v>
      </c>
      <c r="G312" s="296">
        <v>0</v>
      </c>
    </row>
    <row r="313" spans="3:7" ht="12.75" customHeight="1">
      <c r="C313" s="49"/>
      <c r="D313" s="48" t="str">
        <f>$D$13</f>
        <v>year 2017</v>
      </c>
      <c r="E313" s="172">
        <v>0</v>
      </c>
      <c r="F313" s="296">
        <v>0</v>
      </c>
      <c r="G313" s="296">
        <v>0</v>
      </c>
    </row>
    <row r="314" spans="2:7" ht="12.75" customHeight="1">
      <c r="B314" s="65" t="s">
        <v>558</v>
      </c>
      <c r="C314" s="64" t="s">
        <v>559</v>
      </c>
      <c r="D314" s="39" t="str">
        <f>$D$12</f>
        <v>year 2018</v>
      </c>
      <c r="E314" s="168">
        <v>0</v>
      </c>
      <c r="F314" s="296">
        <v>0</v>
      </c>
      <c r="G314" s="296">
        <v>0</v>
      </c>
    </row>
    <row r="315" spans="3:7" ht="12.75" customHeight="1">
      <c r="C315" s="49"/>
      <c r="D315" s="48" t="str">
        <f>$D$13</f>
        <v>year 2017</v>
      </c>
      <c r="E315" s="172">
        <v>0</v>
      </c>
      <c r="F315" s="296">
        <v>0</v>
      </c>
      <c r="G315" s="296">
        <v>0</v>
      </c>
    </row>
    <row r="316" spans="2:7" ht="12.75" customHeight="1">
      <c r="B316" s="65" t="s">
        <v>560</v>
      </c>
      <c r="C316" s="64" t="s">
        <v>561</v>
      </c>
      <c r="D316" s="39" t="str">
        <f>$D$12</f>
        <v>year 2018</v>
      </c>
      <c r="E316" s="168">
        <v>0</v>
      </c>
      <c r="F316" s="296">
        <v>0</v>
      </c>
      <c r="G316" s="296">
        <v>0</v>
      </c>
    </row>
    <row r="317" spans="3:7" ht="12.75" customHeight="1">
      <c r="C317" s="49"/>
      <c r="D317" s="48" t="str">
        <f>$D$13</f>
        <v>year 2017</v>
      </c>
      <c r="E317" s="172">
        <v>0</v>
      </c>
      <c r="F317" s="296">
        <v>0</v>
      </c>
      <c r="G317" s="296">
        <v>0</v>
      </c>
    </row>
    <row r="318" spans="2:7" ht="12.75" customHeight="1">
      <c r="B318" s="65" t="s">
        <v>562</v>
      </c>
      <c r="C318" s="64" t="s">
        <v>563</v>
      </c>
      <c r="D318" s="39" t="str">
        <f>$D$12</f>
        <v>year 2018</v>
      </c>
      <c r="E318" s="168">
        <v>0</v>
      </c>
      <c r="F318" s="296">
        <v>0</v>
      </c>
      <c r="G318" s="296">
        <v>0</v>
      </c>
    </row>
    <row r="319" spans="3:7" ht="12.75" customHeight="1">
      <c r="C319" s="49"/>
      <c r="D319" s="48" t="str">
        <f>$D$13</f>
        <v>year 2017</v>
      </c>
      <c r="E319" s="172">
        <v>0</v>
      </c>
      <c r="F319" s="296">
        <v>0</v>
      </c>
      <c r="G319" s="296">
        <v>0</v>
      </c>
    </row>
    <row r="320" spans="2:7" ht="12.75" customHeight="1">
      <c r="B320" s="65" t="s">
        <v>34</v>
      </c>
      <c r="C320" s="64" t="s">
        <v>172</v>
      </c>
      <c r="D320" s="39" t="str">
        <f>$D$12</f>
        <v>year 2018</v>
      </c>
      <c r="E320" s="168">
        <v>0</v>
      </c>
      <c r="F320" s="296">
        <v>0</v>
      </c>
      <c r="G320" s="296">
        <v>0</v>
      </c>
    </row>
    <row r="321" spans="3:7" ht="12.75" customHeight="1">
      <c r="C321" s="49"/>
      <c r="D321" s="48" t="str">
        <f>$D$13</f>
        <v>year 2017</v>
      </c>
      <c r="E321" s="172">
        <v>0</v>
      </c>
      <c r="F321" s="296">
        <v>0</v>
      </c>
      <c r="G321" s="296">
        <v>0</v>
      </c>
    </row>
    <row r="322" spans="2:7" ht="12.75" customHeight="1">
      <c r="B322" s="65" t="s">
        <v>25</v>
      </c>
      <c r="C322" s="64" t="s">
        <v>1</v>
      </c>
      <c r="D322" s="39" t="str">
        <f>$D$12</f>
        <v>year 2018</v>
      </c>
      <c r="E322" s="168">
        <v>0</v>
      </c>
      <c r="F322" s="296">
        <v>0</v>
      </c>
      <c r="G322" s="296">
        <v>0</v>
      </c>
    </row>
    <row r="323" spans="3:7" ht="12.75" customHeight="1">
      <c r="C323" s="49"/>
      <c r="D323" s="48" t="str">
        <f>$D$13</f>
        <v>year 2017</v>
      </c>
      <c r="E323" s="172">
        <v>0</v>
      </c>
      <c r="F323" s="296">
        <v>0</v>
      </c>
      <c r="G323" s="296">
        <v>0</v>
      </c>
    </row>
    <row r="324" spans="2:7" ht="12.75" customHeight="1">
      <c r="B324" s="65" t="s">
        <v>564</v>
      </c>
      <c r="C324" s="64" t="s">
        <v>565</v>
      </c>
      <c r="D324" s="39" t="str">
        <f>$D$12</f>
        <v>year 2018</v>
      </c>
      <c r="E324" s="168">
        <v>0</v>
      </c>
      <c r="F324" s="296">
        <v>0</v>
      </c>
      <c r="G324" s="296">
        <v>0</v>
      </c>
    </row>
    <row r="325" spans="3:7" ht="12.75" customHeight="1">
      <c r="C325" s="49"/>
      <c r="D325" s="48" t="str">
        <f>$D$13</f>
        <v>year 2017</v>
      </c>
      <c r="E325" s="172">
        <v>0</v>
      </c>
      <c r="F325" s="296">
        <v>0</v>
      </c>
      <c r="G325" s="296">
        <v>0</v>
      </c>
    </row>
    <row r="326" spans="2:7" ht="12.75" customHeight="1">
      <c r="B326" s="65" t="s">
        <v>566</v>
      </c>
      <c r="C326" s="64" t="s">
        <v>567</v>
      </c>
      <c r="D326" s="39" t="str">
        <f>$D$12</f>
        <v>year 2018</v>
      </c>
      <c r="E326" s="168">
        <v>0</v>
      </c>
      <c r="F326" s="296">
        <v>0</v>
      </c>
      <c r="G326" s="296">
        <v>0</v>
      </c>
    </row>
    <row r="327" spans="3:7" ht="12.75" customHeight="1">
      <c r="C327" s="49"/>
      <c r="D327" s="48" t="str">
        <f>$D$13</f>
        <v>year 2017</v>
      </c>
      <c r="E327" s="172">
        <v>0</v>
      </c>
      <c r="F327" s="296">
        <v>0</v>
      </c>
      <c r="G327" s="296">
        <v>0</v>
      </c>
    </row>
    <row r="328" spans="2:7" ht="12.75" customHeight="1">
      <c r="B328" s="65" t="s">
        <v>35</v>
      </c>
      <c r="C328" s="64" t="s">
        <v>173</v>
      </c>
      <c r="D328" s="39" t="str">
        <f>$D$12</f>
        <v>year 2018</v>
      </c>
      <c r="E328" s="168">
        <v>0</v>
      </c>
      <c r="F328" s="296">
        <v>0</v>
      </c>
      <c r="G328" s="296">
        <v>0</v>
      </c>
    </row>
    <row r="329" spans="3:7" ht="12.75" customHeight="1">
      <c r="C329" s="49"/>
      <c r="D329" s="48" t="str">
        <f>$D$13</f>
        <v>year 2017</v>
      </c>
      <c r="E329" s="172">
        <v>0</v>
      </c>
      <c r="F329" s="296">
        <v>0</v>
      </c>
      <c r="G329" s="296">
        <v>0</v>
      </c>
    </row>
    <row r="330" spans="2:7" ht="12.75" customHeight="1">
      <c r="B330" s="65" t="s">
        <v>568</v>
      </c>
      <c r="C330" s="64" t="s">
        <v>569</v>
      </c>
      <c r="D330" s="39" t="str">
        <f>$D$12</f>
        <v>year 2018</v>
      </c>
      <c r="E330" s="168">
        <v>0</v>
      </c>
      <c r="F330" s="296">
        <v>0</v>
      </c>
      <c r="G330" s="296">
        <v>0</v>
      </c>
    </row>
    <row r="331" spans="3:7" ht="12.75" customHeight="1">
      <c r="C331" s="49"/>
      <c r="D331" s="48" t="str">
        <f>$D$13</f>
        <v>year 2017</v>
      </c>
      <c r="E331" s="172">
        <v>0</v>
      </c>
      <c r="F331" s="296">
        <v>0</v>
      </c>
      <c r="G331" s="296">
        <v>0</v>
      </c>
    </row>
    <row r="332" spans="2:7" ht="12.75" customHeight="1">
      <c r="B332" s="65" t="s">
        <v>570</v>
      </c>
      <c r="C332" s="64" t="s">
        <v>571</v>
      </c>
      <c r="D332" s="39" t="str">
        <f>$D$12</f>
        <v>year 2018</v>
      </c>
      <c r="E332" s="168">
        <v>0</v>
      </c>
      <c r="F332" s="296">
        <v>0</v>
      </c>
      <c r="G332" s="296">
        <v>0</v>
      </c>
    </row>
    <row r="333" spans="3:7" ht="12.75" customHeight="1">
      <c r="C333" s="49"/>
      <c r="D333" s="48" t="str">
        <f>$D$13</f>
        <v>year 2017</v>
      </c>
      <c r="E333" s="172">
        <v>0</v>
      </c>
      <c r="F333" s="296">
        <v>0</v>
      </c>
      <c r="G333" s="296">
        <v>0</v>
      </c>
    </row>
    <row r="334" spans="2:7" ht="12.75" customHeight="1">
      <c r="B334" s="65" t="s">
        <v>572</v>
      </c>
      <c r="C334" s="64" t="s">
        <v>573</v>
      </c>
      <c r="D334" s="39" t="str">
        <f>$D$12</f>
        <v>year 2018</v>
      </c>
      <c r="E334" s="168">
        <v>0</v>
      </c>
      <c r="F334" s="296">
        <v>0</v>
      </c>
      <c r="G334" s="296">
        <v>0</v>
      </c>
    </row>
    <row r="335" spans="3:7" ht="12.75" customHeight="1">
      <c r="C335" s="49"/>
      <c r="D335" s="48" t="str">
        <f>$D$13</f>
        <v>year 2017</v>
      </c>
      <c r="E335" s="172">
        <v>0</v>
      </c>
      <c r="F335" s="296">
        <v>0</v>
      </c>
      <c r="G335" s="296">
        <v>0</v>
      </c>
    </row>
    <row r="336" spans="2:7" ht="12.75" customHeight="1">
      <c r="B336" s="65" t="s">
        <v>574</v>
      </c>
      <c r="C336" s="64" t="s">
        <v>575</v>
      </c>
      <c r="D336" s="39" t="str">
        <f>$D$12</f>
        <v>year 2018</v>
      </c>
      <c r="E336" s="168">
        <v>0</v>
      </c>
      <c r="F336" s="296">
        <v>0</v>
      </c>
      <c r="G336" s="296">
        <v>0</v>
      </c>
    </row>
    <row r="337" spans="3:7" ht="12.75" customHeight="1">
      <c r="C337" s="49"/>
      <c r="D337" s="48" t="str">
        <f>$D$13</f>
        <v>year 2017</v>
      </c>
      <c r="E337" s="172">
        <v>0</v>
      </c>
      <c r="F337" s="296">
        <v>0</v>
      </c>
      <c r="G337" s="296">
        <v>0</v>
      </c>
    </row>
    <row r="338" spans="2:7" ht="12.75" customHeight="1">
      <c r="B338" s="65" t="s">
        <v>576</v>
      </c>
      <c r="C338" s="64" t="s">
        <v>577</v>
      </c>
      <c r="D338" s="39" t="str">
        <f>$D$12</f>
        <v>year 2018</v>
      </c>
      <c r="E338" s="168">
        <v>0</v>
      </c>
      <c r="F338" s="296">
        <v>0</v>
      </c>
      <c r="G338" s="296">
        <v>0</v>
      </c>
    </row>
    <row r="339" spans="3:7" ht="12.75" customHeight="1">
      <c r="C339" s="49"/>
      <c r="D339" s="48" t="str">
        <f>$D$13</f>
        <v>year 2017</v>
      </c>
      <c r="E339" s="172">
        <v>0</v>
      </c>
      <c r="F339" s="296">
        <v>0</v>
      </c>
      <c r="G339" s="296">
        <v>0</v>
      </c>
    </row>
    <row r="340" spans="2:7" ht="12.75" customHeight="1">
      <c r="B340" s="65" t="s">
        <v>578</v>
      </c>
      <c r="C340" s="64" t="s">
        <v>579</v>
      </c>
      <c r="D340" s="39" t="str">
        <f>$D$12</f>
        <v>year 2018</v>
      </c>
      <c r="E340" s="168">
        <v>0</v>
      </c>
      <c r="F340" s="296">
        <v>0</v>
      </c>
      <c r="G340" s="296">
        <v>0</v>
      </c>
    </row>
    <row r="341" spans="3:7" ht="12.75" customHeight="1">
      <c r="C341" s="49"/>
      <c r="D341" s="48" t="str">
        <f>$D$13</f>
        <v>year 2017</v>
      </c>
      <c r="E341" s="172">
        <v>0</v>
      </c>
      <c r="F341" s="296">
        <v>0</v>
      </c>
      <c r="G341" s="296">
        <v>0</v>
      </c>
    </row>
    <row r="342" spans="2:7" ht="12.75" customHeight="1">
      <c r="B342" s="65" t="s">
        <v>580</v>
      </c>
      <c r="C342" s="64" t="s">
        <v>581</v>
      </c>
      <c r="D342" s="39" t="str">
        <f>$D$12</f>
        <v>year 2018</v>
      </c>
      <c r="E342" s="168">
        <v>0</v>
      </c>
      <c r="F342" s="296">
        <v>0</v>
      </c>
      <c r="G342" s="296">
        <v>0</v>
      </c>
    </row>
    <row r="343" spans="3:7" ht="12.75" customHeight="1">
      <c r="C343" s="49"/>
      <c r="D343" s="48" t="str">
        <f>$D$13</f>
        <v>year 2017</v>
      </c>
      <c r="E343" s="172">
        <v>0</v>
      </c>
      <c r="F343" s="296">
        <v>0</v>
      </c>
      <c r="G343" s="296">
        <v>0</v>
      </c>
    </row>
    <row r="344" spans="2:7" ht="12.75" customHeight="1">
      <c r="B344" s="65" t="s">
        <v>582</v>
      </c>
      <c r="C344" s="64" t="s">
        <v>583</v>
      </c>
      <c r="D344" s="39" t="str">
        <f>$D$12</f>
        <v>year 2018</v>
      </c>
      <c r="E344" s="168">
        <v>0</v>
      </c>
      <c r="F344" s="296">
        <v>0</v>
      </c>
      <c r="G344" s="296">
        <v>0</v>
      </c>
    </row>
    <row r="345" spans="3:7" ht="12.75" customHeight="1">
      <c r="C345" s="49"/>
      <c r="D345" s="48" t="str">
        <f>$D$13</f>
        <v>year 2017</v>
      </c>
      <c r="E345" s="172">
        <v>0</v>
      </c>
      <c r="F345" s="296">
        <v>0</v>
      </c>
      <c r="G345" s="296">
        <v>0</v>
      </c>
    </row>
    <row r="346" spans="2:7" ht="12.75" customHeight="1">
      <c r="B346" s="65" t="s">
        <v>584</v>
      </c>
      <c r="C346" s="64" t="s">
        <v>585</v>
      </c>
      <c r="D346" s="39" t="str">
        <f>$D$12</f>
        <v>year 2018</v>
      </c>
      <c r="E346" s="168">
        <v>0</v>
      </c>
      <c r="F346" s="296">
        <v>0</v>
      </c>
      <c r="G346" s="296">
        <v>0</v>
      </c>
    </row>
    <row r="347" spans="3:7" ht="12.75" customHeight="1">
      <c r="C347" s="49"/>
      <c r="D347" s="48" t="str">
        <f>$D$13</f>
        <v>year 2017</v>
      </c>
      <c r="E347" s="172">
        <v>0</v>
      </c>
      <c r="F347" s="296">
        <v>0</v>
      </c>
      <c r="G347" s="296">
        <v>0</v>
      </c>
    </row>
    <row r="348" spans="2:7" ht="12.75" customHeight="1">
      <c r="B348" s="65" t="s">
        <v>586</v>
      </c>
      <c r="C348" s="64" t="s">
        <v>587</v>
      </c>
      <c r="D348" s="39" t="str">
        <f>$D$12</f>
        <v>year 2018</v>
      </c>
      <c r="E348" s="168">
        <v>0</v>
      </c>
      <c r="F348" s="296">
        <v>0</v>
      </c>
      <c r="G348" s="296">
        <v>0</v>
      </c>
    </row>
    <row r="349" spans="3:7" ht="12.75" customHeight="1">
      <c r="C349" s="49"/>
      <c r="D349" s="48" t="str">
        <f>$D$13</f>
        <v>year 2017</v>
      </c>
      <c r="E349" s="172">
        <v>0</v>
      </c>
      <c r="F349" s="296">
        <v>0</v>
      </c>
      <c r="G349" s="296">
        <v>0</v>
      </c>
    </row>
    <row r="350" spans="2:7" ht="12.75" customHeight="1">
      <c r="B350" s="65" t="s">
        <v>588</v>
      </c>
      <c r="C350" s="64" t="s">
        <v>589</v>
      </c>
      <c r="D350" s="39" t="str">
        <f>$D$12</f>
        <v>year 2018</v>
      </c>
      <c r="E350" s="168">
        <v>0</v>
      </c>
      <c r="F350" s="296">
        <v>0</v>
      </c>
      <c r="G350" s="296">
        <v>0</v>
      </c>
    </row>
    <row r="351" spans="3:7" ht="12.75" customHeight="1">
      <c r="C351" s="49"/>
      <c r="D351" s="48" t="str">
        <f>$D$13</f>
        <v>year 2017</v>
      </c>
      <c r="E351" s="172">
        <v>0</v>
      </c>
      <c r="F351" s="296">
        <v>0</v>
      </c>
      <c r="G351" s="296">
        <v>0</v>
      </c>
    </row>
    <row r="352" spans="2:7" ht="12.75" customHeight="1">
      <c r="B352" s="65" t="s">
        <v>590</v>
      </c>
      <c r="C352" s="64" t="s">
        <v>591</v>
      </c>
      <c r="D352" s="39" t="str">
        <f>$D$12</f>
        <v>year 2018</v>
      </c>
      <c r="E352" s="168">
        <v>0</v>
      </c>
      <c r="F352" s="296">
        <v>0</v>
      </c>
      <c r="G352" s="296">
        <v>0</v>
      </c>
    </row>
    <row r="353" spans="3:7" ht="12.75" customHeight="1">
      <c r="C353" s="49"/>
      <c r="D353" s="48" t="str">
        <f>$D$13</f>
        <v>year 2017</v>
      </c>
      <c r="E353" s="172">
        <v>0</v>
      </c>
      <c r="F353" s="296">
        <v>0</v>
      </c>
      <c r="G353" s="296">
        <v>0</v>
      </c>
    </row>
    <row r="354" spans="2:7" ht="12.75" customHeight="1">
      <c r="B354" s="65" t="s">
        <v>592</v>
      </c>
      <c r="C354" s="64" t="s">
        <v>593</v>
      </c>
      <c r="D354" s="39" t="str">
        <f>$D$12</f>
        <v>year 2018</v>
      </c>
      <c r="E354" s="168">
        <v>0</v>
      </c>
      <c r="F354" s="296">
        <v>0</v>
      </c>
      <c r="G354" s="296">
        <v>0</v>
      </c>
    </row>
    <row r="355" spans="3:7" ht="12.75" customHeight="1">
      <c r="C355" s="49"/>
      <c r="D355" s="48" t="str">
        <f>$D$13</f>
        <v>year 2017</v>
      </c>
      <c r="E355" s="172">
        <v>0</v>
      </c>
      <c r="F355" s="296">
        <v>0</v>
      </c>
      <c r="G355" s="296">
        <v>0</v>
      </c>
    </row>
    <row r="356" spans="2:7" ht="12.75" customHeight="1">
      <c r="B356" s="65" t="s">
        <v>594</v>
      </c>
      <c r="C356" s="64" t="s">
        <v>595</v>
      </c>
      <c r="D356" s="39" t="str">
        <f>$D$12</f>
        <v>year 2018</v>
      </c>
      <c r="E356" s="168">
        <v>0</v>
      </c>
      <c r="F356" s="296">
        <v>0</v>
      </c>
      <c r="G356" s="296">
        <v>0</v>
      </c>
    </row>
    <row r="357" spans="3:7" ht="12.75" customHeight="1">
      <c r="C357" s="49"/>
      <c r="D357" s="48" t="str">
        <f>$D$13</f>
        <v>year 2017</v>
      </c>
      <c r="E357" s="172">
        <v>0</v>
      </c>
      <c r="F357" s="296">
        <v>0</v>
      </c>
      <c r="G357" s="296">
        <v>0</v>
      </c>
    </row>
    <row r="358" spans="2:7" ht="12.75" customHeight="1">
      <c r="B358" s="65" t="s">
        <v>37</v>
      </c>
      <c r="C358" s="64" t="s">
        <v>174</v>
      </c>
      <c r="D358" s="39" t="str">
        <f>$D$12</f>
        <v>year 2018</v>
      </c>
      <c r="E358" s="168">
        <v>0</v>
      </c>
      <c r="F358" s="296">
        <v>0</v>
      </c>
      <c r="G358" s="296">
        <v>0</v>
      </c>
    </row>
    <row r="359" spans="3:7" ht="12.75" customHeight="1">
      <c r="C359" s="49"/>
      <c r="D359" s="48" t="str">
        <f>$D$13</f>
        <v>year 2017</v>
      </c>
      <c r="E359" s="172">
        <v>0</v>
      </c>
      <c r="F359" s="296">
        <v>0</v>
      </c>
      <c r="G359" s="296">
        <v>0</v>
      </c>
    </row>
    <row r="360" spans="2:7" ht="12.75" customHeight="1">
      <c r="B360" s="65" t="s">
        <v>38</v>
      </c>
      <c r="C360" s="64" t="s">
        <v>175</v>
      </c>
      <c r="D360" s="39" t="str">
        <f>$D$12</f>
        <v>year 2018</v>
      </c>
      <c r="E360" s="168">
        <v>0</v>
      </c>
      <c r="F360" s="296">
        <v>0</v>
      </c>
      <c r="G360" s="296">
        <v>0</v>
      </c>
    </row>
    <row r="361" spans="3:7" ht="12.75" customHeight="1">
      <c r="C361" s="49"/>
      <c r="D361" s="48" t="str">
        <f>$D$13</f>
        <v>year 2017</v>
      </c>
      <c r="E361" s="172">
        <v>0</v>
      </c>
      <c r="F361" s="296">
        <v>0</v>
      </c>
      <c r="G361" s="296">
        <v>0</v>
      </c>
    </row>
    <row r="362" spans="2:7" ht="12.75" customHeight="1">
      <c r="B362" s="65" t="s">
        <v>596</v>
      </c>
      <c r="C362" s="64" t="s">
        <v>597</v>
      </c>
      <c r="D362" s="39" t="str">
        <f>$D$12</f>
        <v>year 2018</v>
      </c>
      <c r="E362" s="168">
        <v>0</v>
      </c>
      <c r="F362" s="296">
        <v>0</v>
      </c>
      <c r="G362" s="296">
        <v>0</v>
      </c>
    </row>
    <row r="363" spans="3:7" ht="12.75" customHeight="1">
      <c r="C363" s="49"/>
      <c r="D363" s="48" t="str">
        <f>$D$13</f>
        <v>year 2017</v>
      </c>
      <c r="E363" s="172">
        <v>0</v>
      </c>
      <c r="F363" s="296">
        <v>0</v>
      </c>
      <c r="G363" s="296">
        <v>0</v>
      </c>
    </row>
    <row r="364" spans="2:7" ht="12.75" customHeight="1">
      <c r="B364" s="65" t="s">
        <v>598</v>
      </c>
      <c r="C364" s="64" t="s">
        <v>599</v>
      </c>
      <c r="D364" s="39" t="str">
        <f>$D$12</f>
        <v>year 2018</v>
      </c>
      <c r="E364" s="168">
        <v>0</v>
      </c>
      <c r="F364" s="296">
        <v>0</v>
      </c>
      <c r="G364" s="296">
        <v>0</v>
      </c>
    </row>
    <row r="365" spans="3:7" ht="12.75" customHeight="1">
      <c r="C365" s="49"/>
      <c r="D365" s="48" t="str">
        <f>$D$13</f>
        <v>year 2017</v>
      </c>
      <c r="E365" s="172">
        <v>0</v>
      </c>
      <c r="F365" s="296">
        <v>0</v>
      </c>
      <c r="G365" s="296">
        <v>0</v>
      </c>
    </row>
    <row r="366" spans="2:7" ht="12.75" customHeight="1">
      <c r="B366" s="65" t="s">
        <v>600</v>
      </c>
      <c r="C366" s="64" t="s">
        <v>601</v>
      </c>
      <c r="D366" s="39" t="str">
        <f>$D$12</f>
        <v>year 2018</v>
      </c>
      <c r="E366" s="168">
        <v>0</v>
      </c>
      <c r="F366" s="296">
        <v>0</v>
      </c>
      <c r="G366" s="296">
        <v>0</v>
      </c>
    </row>
    <row r="367" spans="3:7" ht="12.75" customHeight="1">
      <c r="C367" s="49"/>
      <c r="D367" s="48" t="str">
        <f>$D$13</f>
        <v>year 2017</v>
      </c>
      <c r="E367" s="172">
        <v>0</v>
      </c>
      <c r="F367" s="296">
        <v>0</v>
      </c>
      <c r="G367" s="296">
        <v>0</v>
      </c>
    </row>
    <row r="368" spans="2:7" ht="12.75" customHeight="1">
      <c r="B368" s="65" t="s">
        <v>19</v>
      </c>
      <c r="C368" s="64" t="s">
        <v>176</v>
      </c>
      <c r="D368" s="39" t="str">
        <f>$D$12</f>
        <v>year 2018</v>
      </c>
      <c r="E368" s="168">
        <v>0</v>
      </c>
      <c r="F368" s="296">
        <v>0</v>
      </c>
      <c r="G368" s="296">
        <v>0</v>
      </c>
    </row>
    <row r="369" spans="3:7" ht="12.75" customHeight="1">
      <c r="C369" s="49"/>
      <c r="D369" s="48" t="str">
        <f>$D$13</f>
        <v>year 2017</v>
      </c>
      <c r="E369" s="172">
        <v>0</v>
      </c>
      <c r="F369" s="296">
        <v>0</v>
      </c>
      <c r="G369" s="296">
        <v>0</v>
      </c>
    </row>
    <row r="370" spans="2:7" ht="12.75" customHeight="1">
      <c r="B370" s="65" t="s">
        <v>602</v>
      </c>
      <c r="C370" s="64" t="s">
        <v>603</v>
      </c>
      <c r="D370" s="39" t="str">
        <f>$D$12</f>
        <v>year 2018</v>
      </c>
      <c r="E370" s="168">
        <v>0</v>
      </c>
      <c r="F370" s="296">
        <v>0</v>
      </c>
      <c r="G370" s="296">
        <v>0</v>
      </c>
    </row>
    <row r="371" spans="3:7" ht="12.75" customHeight="1">
      <c r="C371" s="49"/>
      <c r="D371" s="48" t="str">
        <f>$D$13</f>
        <v>year 2017</v>
      </c>
      <c r="E371" s="172">
        <v>0</v>
      </c>
      <c r="F371" s="296">
        <v>0</v>
      </c>
      <c r="G371" s="296">
        <v>0</v>
      </c>
    </row>
    <row r="372" spans="2:7" ht="12.75" customHeight="1">
      <c r="B372" s="65" t="s">
        <v>604</v>
      </c>
      <c r="C372" s="64" t="s">
        <v>605</v>
      </c>
      <c r="D372" s="39" t="str">
        <f>$D$12</f>
        <v>year 2018</v>
      </c>
      <c r="E372" s="168">
        <v>0</v>
      </c>
      <c r="F372" s="296">
        <v>0</v>
      </c>
      <c r="G372" s="296">
        <v>0</v>
      </c>
    </row>
    <row r="373" spans="3:7" ht="12.75" customHeight="1">
      <c r="C373" s="49"/>
      <c r="D373" s="48" t="str">
        <f>$D$13</f>
        <v>year 2017</v>
      </c>
      <c r="E373" s="172">
        <v>0</v>
      </c>
      <c r="F373" s="296">
        <v>0</v>
      </c>
      <c r="G373" s="296">
        <v>0</v>
      </c>
    </row>
    <row r="374" spans="2:7" ht="12.75" customHeight="1">
      <c r="B374" s="65" t="s">
        <v>606</v>
      </c>
      <c r="C374" s="64" t="s">
        <v>607</v>
      </c>
      <c r="D374" s="39" t="str">
        <f>$D$12</f>
        <v>year 2018</v>
      </c>
      <c r="E374" s="168">
        <v>0</v>
      </c>
      <c r="F374" s="296">
        <v>0</v>
      </c>
      <c r="G374" s="296">
        <v>0</v>
      </c>
    </row>
    <row r="375" spans="3:7" ht="12.75" customHeight="1">
      <c r="C375" s="49"/>
      <c r="D375" s="48" t="str">
        <f>$D$13</f>
        <v>year 2017</v>
      </c>
      <c r="E375" s="172">
        <v>0</v>
      </c>
      <c r="F375" s="296">
        <v>0</v>
      </c>
      <c r="G375" s="296">
        <v>0</v>
      </c>
    </row>
    <row r="376" spans="2:7" ht="12.75" customHeight="1">
      <c r="B376" s="65" t="s">
        <v>608</v>
      </c>
      <c r="C376" s="64" t="s">
        <v>609</v>
      </c>
      <c r="D376" s="39" t="str">
        <f>$D$12</f>
        <v>year 2018</v>
      </c>
      <c r="E376" s="168">
        <v>0</v>
      </c>
      <c r="F376" s="296">
        <v>0</v>
      </c>
      <c r="G376" s="296">
        <v>0</v>
      </c>
    </row>
    <row r="377" spans="3:7" ht="12.75" customHeight="1">
      <c r="C377" s="49"/>
      <c r="D377" s="48" t="str">
        <f>$D$13</f>
        <v>year 2017</v>
      </c>
      <c r="E377" s="172">
        <v>0</v>
      </c>
      <c r="F377" s="296">
        <v>0</v>
      </c>
      <c r="G377" s="296">
        <v>0</v>
      </c>
    </row>
    <row r="378" spans="2:7" ht="12.75" customHeight="1">
      <c r="B378" s="65" t="s">
        <v>36</v>
      </c>
      <c r="C378" s="64" t="s">
        <v>177</v>
      </c>
      <c r="D378" s="39" t="str">
        <f>$D$12</f>
        <v>year 2018</v>
      </c>
      <c r="E378" s="168">
        <v>0</v>
      </c>
      <c r="F378" s="296">
        <v>0</v>
      </c>
      <c r="G378" s="296">
        <v>0</v>
      </c>
    </row>
    <row r="379" spans="3:7" ht="12.75" customHeight="1">
      <c r="C379" s="49"/>
      <c r="D379" s="48" t="str">
        <f>$D$13</f>
        <v>year 2017</v>
      </c>
      <c r="E379" s="172">
        <v>0</v>
      </c>
      <c r="F379" s="296">
        <v>0</v>
      </c>
      <c r="G379" s="296">
        <v>0</v>
      </c>
    </row>
    <row r="380" spans="2:7" ht="12.75" customHeight="1">
      <c r="B380" s="65" t="s">
        <v>18</v>
      </c>
      <c r="C380" s="64" t="s">
        <v>181</v>
      </c>
      <c r="D380" s="39" t="str">
        <f>$D$12</f>
        <v>year 2018</v>
      </c>
      <c r="E380" s="168">
        <v>0</v>
      </c>
      <c r="F380" s="296">
        <v>0</v>
      </c>
      <c r="G380" s="296">
        <v>0</v>
      </c>
    </row>
    <row r="381" spans="3:7" ht="12.75" customHeight="1">
      <c r="C381" s="49"/>
      <c r="D381" s="48" t="str">
        <f>$D$13</f>
        <v>year 2017</v>
      </c>
      <c r="E381" s="172">
        <v>0</v>
      </c>
      <c r="F381" s="296">
        <v>0</v>
      </c>
      <c r="G381" s="296">
        <v>0</v>
      </c>
    </row>
    <row r="382" spans="2:7" ht="12.75" customHeight="1">
      <c r="B382" s="65" t="s">
        <v>610</v>
      </c>
      <c r="C382" s="64" t="s">
        <v>611</v>
      </c>
      <c r="D382" s="39" t="str">
        <f>$D$12</f>
        <v>year 2018</v>
      </c>
      <c r="E382" s="168">
        <v>0</v>
      </c>
      <c r="F382" s="296">
        <v>0</v>
      </c>
      <c r="G382" s="296">
        <v>0</v>
      </c>
    </row>
    <row r="383" spans="3:7" ht="12.75" customHeight="1">
      <c r="C383" s="49"/>
      <c r="D383" s="48" t="str">
        <f>$D$13</f>
        <v>year 2017</v>
      </c>
      <c r="E383" s="172">
        <v>0</v>
      </c>
      <c r="F383" s="296">
        <v>0</v>
      </c>
      <c r="G383" s="296">
        <v>0</v>
      </c>
    </row>
    <row r="384" spans="2:7" ht="12.75" customHeight="1">
      <c r="B384" s="65" t="s">
        <v>612</v>
      </c>
      <c r="C384" s="64" t="s">
        <v>613</v>
      </c>
      <c r="D384" s="39" t="str">
        <f>$D$12</f>
        <v>year 2018</v>
      </c>
      <c r="E384" s="168">
        <v>0</v>
      </c>
      <c r="F384" s="296">
        <v>0</v>
      </c>
      <c r="G384" s="296">
        <v>0</v>
      </c>
    </row>
    <row r="385" spans="3:7" ht="12.75" customHeight="1">
      <c r="C385" s="49"/>
      <c r="D385" s="48" t="str">
        <f>$D$13</f>
        <v>year 2017</v>
      </c>
      <c r="E385" s="172">
        <v>0</v>
      </c>
      <c r="F385" s="296">
        <v>0</v>
      </c>
      <c r="G385" s="296">
        <v>0</v>
      </c>
    </row>
    <row r="386" spans="2:7" ht="12.75" customHeight="1">
      <c r="B386" s="65" t="s">
        <v>614</v>
      </c>
      <c r="C386" s="64" t="s">
        <v>615</v>
      </c>
      <c r="D386" s="39" t="str">
        <f>$D$12</f>
        <v>year 2018</v>
      </c>
      <c r="E386" s="168">
        <v>0</v>
      </c>
      <c r="F386" s="296">
        <v>0</v>
      </c>
      <c r="G386" s="296">
        <v>0</v>
      </c>
    </row>
    <row r="387" spans="3:7" ht="12.75" customHeight="1">
      <c r="C387" s="49"/>
      <c r="D387" s="48" t="str">
        <f>$D$13</f>
        <v>year 2017</v>
      </c>
      <c r="E387" s="172">
        <v>0</v>
      </c>
      <c r="F387" s="296">
        <v>0</v>
      </c>
      <c r="G387" s="296">
        <v>0</v>
      </c>
    </row>
    <row r="388" spans="2:7" ht="12.75" customHeight="1">
      <c r="B388" s="65" t="s">
        <v>616</v>
      </c>
      <c r="C388" s="64" t="s">
        <v>617</v>
      </c>
      <c r="D388" s="39" t="str">
        <f>$D$12</f>
        <v>year 2018</v>
      </c>
      <c r="E388" s="168">
        <v>0</v>
      </c>
      <c r="F388" s="296">
        <v>0</v>
      </c>
      <c r="G388" s="296">
        <v>0</v>
      </c>
    </row>
    <row r="389" spans="3:7" ht="12.75" customHeight="1">
      <c r="C389" s="49"/>
      <c r="D389" s="48" t="str">
        <f>$D$13</f>
        <v>year 2017</v>
      </c>
      <c r="E389" s="172">
        <v>0</v>
      </c>
      <c r="F389" s="296">
        <v>0</v>
      </c>
      <c r="G389" s="296">
        <v>0</v>
      </c>
    </row>
    <row r="390" spans="2:7" ht="12.75" customHeight="1">
      <c r="B390" s="65" t="s">
        <v>618</v>
      </c>
      <c r="C390" s="64" t="s">
        <v>619</v>
      </c>
      <c r="D390" s="39" t="str">
        <f>$D$12</f>
        <v>year 2018</v>
      </c>
      <c r="E390" s="168">
        <v>0</v>
      </c>
      <c r="F390" s="296">
        <v>0</v>
      </c>
      <c r="G390" s="296">
        <v>0</v>
      </c>
    </row>
    <row r="391" spans="3:7" ht="12.75" customHeight="1">
      <c r="C391" s="49"/>
      <c r="D391" s="48" t="str">
        <f>$D$13</f>
        <v>year 2017</v>
      </c>
      <c r="E391" s="172">
        <v>0</v>
      </c>
      <c r="F391" s="296">
        <v>0</v>
      </c>
      <c r="G391" s="296">
        <v>0</v>
      </c>
    </row>
    <row r="392" spans="2:7" ht="12.75" customHeight="1">
      <c r="B392" s="65" t="s">
        <v>620</v>
      </c>
      <c r="C392" s="64" t="s">
        <v>621</v>
      </c>
      <c r="D392" s="39" t="str">
        <f>$D$12</f>
        <v>year 2018</v>
      </c>
      <c r="E392" s="168">
        <v>0</v>
      </c>
      <c r="F392" s="296">
        <v>0</v>
      </c>
      <c r="G392" s="296">
        <v>0</v>
      </c>
    </row>
    <row r="393" spans="3:7" ht="12.75" customHeight="1">
      <c r="C393" s="49"/>
      <c r="D393" s="48" t="str">
        <f>$D$13</f>
        <v>year 2017</v>
      </c>
      <c r="E393" s="172">
        <v>0</v>
      </c>
      <c r="F393" s="296">
        <v>0</v>
      </c>
      <c r="G393" s="296">
        <v>0</v>
      </c>
    </row>
    <row r="394" spans="2:7" ht="12.75" customHeight="1">
      <c r="B394" s="65" t="s">
        <v>622</v>
      </c>
      <c r="C394" s="64" t="s">
        <v>623</v>
      </c>
      <c r="D394" s="39" t="str">
        <f>$D$12</f>
        <v>year 2018</v>
      </c>
      <c r="E394" s="168">
        <v>0</v>
      </c>
      <c r="F394" s="296">
        <v>0</v>
      </c>
      <c r="G394" s="296">
        <v>0</v>
      </c>
    </row>
    <row r="395" spans="3:7" ht="12.75" customHeight="1">
      <c r="C395" s="49"/>
      <c r="D395" s="48" t="str">
        <f>$D$13</f>
        <v>year 2017</v>
      </c>
      <c r="E395" s="172">
        <v>0</v>
      </c>
      <c r="F395" s="296">
        <v>0</v>
      </c>
      <c r="G395" s="296">
        <v>0</v>
      </c>
    </row>
    <row r="396" spans="2:7" ht="12.75" customHeight="1">
      <c r="B396" s="65" t="s">
        <v>624</v>
      </c>
      <c r="C396" s="64" t="s">
        <v>625</v>
      </c>
      <c r="D396" s="39" t="str">
        <f>$D$12</f>
        <v>year 2018</v>
      </c>
      <c r="E396" s="168">
        <v>0</v>
      </c>
      <c r="F396" s="296">
        <v>0</v>
      </c>
      <c r="G396" s="296">
        <v>0</v>
      </c>
    </row>
    <row r="397" spans="3:7" ht="12.75" customHeight="1">
      <c r="C397" s="49"/>
      <c r="D397" s="48" t="str">
        <f>$D$13</f>
        <v>year 2017</v>
      </c>
      <c r="E397" s="172">
        <v>0</v>
      </c>
      <c r="F397" s="296">
        <v>0</v>
      </c>
      <c r="G397" s="296">
        <v>0</v>
      </c>
    </row>
    <row r="398" spans="2:7" ht="12.75" customHeight="1">
      <c r="B398" s="65" t="s">
        <v>626</v>
      </c>
      <c r="C398" s="64" t="s">
        <v>627</v>
      </c>
      <c r="D398" s="39" t="str">
        <f>$D$12</f>
        <v>year 2018</v>
      </c>
      <c r="E398" s="168">
        <v>0</v>
      </c>
      <c r="F398" s="296">
        <v>0</v>
      </c>
      <c r="G398" s="296">
        <v>0</v>
      </c>
    </row>
    <row r="399" spans="3:7" ht="12.75" customHeight="1">
      <c r="C399" s="49"/>
      <c r="D399" s="48" t="str">
        <f>$D$13</f>
        <v>year 2017</v>
      </c>
      <c r="E399" s="172">
        <v>0</v>
      </c>
      <c r="F399" s="296">
        <v>0</v>
      </c>
      <c r="G399" s="296">
        <v>0</v>
      </c>
    </row>
    <row r="400" spans="2:7" ht="12.75" customHeight="1">
      <c r="B400" s="65" t="s">
        <v>628</v>
      </c>
      <c r="C400" s="64" t="s">
        <v>629</v>
      </c>
      <c r="D400" s="39" t="str">
        <f>$D$12</f>
        <v>year 2018</v>
      </c>
      <c r="E400" s="168">
        <v>0</v>
      </c>
      <c r="F400" s="296">
        <v>0</v>
      </c>
      <c r="G400" s="296">
        <v>0</v>
      </c>
    </row>
    <row r="401" spans="3:7" ht="12.75" customHeight="1">
      <c r="C401" s="49"/>
      <c r="D401" s="48" t="str">
        <f>$D$13</f>
        <v>year 2017</v>
      </c>
      <c r="E401" s="172">
        <v>0</v>
      </c>
      <c r="F401" s="296">
        <v>0</v>
      </c>
      <c r="G401" s="296">
        <v>0</v>
      </c>
    </row>
    <row r="402" spans="2:7" ht="12.75" customHeight="1">
      <c r="B402" s="65" t="s">
        <v>630</v>
      </c>
      <c r="C402" s="64" t="s">
        <v>631</v>
      </c>
      <c r="D402" s="39" t="str">
        <f>$D$12</f>
        <v>year 2018</v>
      </c>
      <c r="E402" s="168">
        <v>0</v>
      </c>
      <c r="F402" s="296">
        <v>0</v>
      </c>
      <c r="G402" s="296">
        <v>0</v>
      </c>
    </row>
    <row r="403" spans="3:7" ht="12.75" customHeight="1">
      <c r="C403" s="49"/>
      <c r="D403" s="48" t="str">
        <f>$D$13</f>
        <v>year 2017</v>
      </c>
      <c r="E403" s="172">
        <v>0</v>
      </c>
      <c r="F403" s="296">
        <v>0</v>
      </c>
      <c r="G403" s="296">
        <v>0</v>
      </c>
    </row>
    <row r="404" spans="2:7" ht="12.75" customHeight="1">
      <c r="B404" s="65" t="s">
        <v>632</v>
      </c>
      <c r="C404" s="64" t="s">
        <v>633</v>
      </c>
      <c r="D404" s="39" t="str">
        <f>$D$12</f>
        <v>year 2018</v>
      </c>
      <c r="E404" s="168">
        <v>0</v>
      </c>
      <c r="F404" s="296">
        <v>0</v>
      </c>
      <c r="G404" s="296">
        <v>0</v>
      </c>
    </row>
    <row r="405" spans="3:7" ht="12.75" customHeight="1">
      <c r="C405" s="49"/>
      <c r="D405" s="48" t="str">
        <f>$D$13</f>
        <v>year 2017</v>
      </c>
      <c r="E405" s="172">
        <v>0</v>
      </c>
      <c r="F405" s="296">
        <v>0</v>
      </c>
      <c r="G405" s="296">
        <v>0</v>
      </c>
    </row>
    <row r="406" spans="2:7" ht="12.75" customHeight="1">
      <c r="B406" s="65" t="s">
        <v>634</v>
      </c>
      <c r="C406" s="64" t="s">
        <v>635</v>
      </c>
      <c r="D406" s="39" t="str">
        <f>$D$12</f>
        <v>year 2018</v>
      </c>
      <c r="E406" s="168">
        <v>0</v>
      </c>
      <c r="F406" s="296">
        <v>0</v>
      </c>
      <c r="G406" s="296">
        <v>0</v>
      </c>
    </row>
    <row r="407" spans="3:7" ht="12.75" customHeight="1">
      <c r="C407" s="49"/>
      <c r="D407" s="48" t="str">
        <f>$D$13</f>
        <v>year 2017</v>
      </c>
      <c r="E407" s="172">
        <v>0</v>
      </c>
      <c r="F407" s="296">
        <v>0</v>
      </c>
      <c r="G407" s="296">
        <v>0</v>
      </c>
    </row>
    <row r="408" spans="2:7" ht="12.75" customHeight="1">
      <c r="B408" s="65" t="s">
        <v>636</v>
      </c>
      <c r="C408" s="64" t="s">
        <v>637</v>
      </c>
      <c r="D408" s="39" t="str">
        <f>$D$12</f>
        <v>year 2018</v>
      </c>
      <c r="E408" s="168">
        <v>0</v>
      </c>
      <c r="F408" s="296">
        <v>0</v>
      </c>
      <c r="G408" s="296">
        <v>0</v>
      </c>
    </row>
    <row r="409" spans="3:7" ht="12.75" customHeight="1">
      <c r="C409" s="49"/>
      <c r="D409" s="48" t="str">
        <f>$D$13</f>
        <v>year 2017</v>
      </c>
      <c r="E409" s="172">
        <v>0</v>
      </c>
      <c r="F409" s="296">
        <v>0</v>
      </c>
      <c r="G409" s="296">
        <v>0</v>
      </c>
    </row>
    <row r="410" spans="2:7" ht="12.75" customHeight="1">
      <c r="B410" s="65" t="s">
        <v>638</v>
      </c>
      <c r="C410" s="64" t="s">
        <v>639</v>
      </c>
      <c r="D410" s="39" t="str">
        <f>$D$12</f>
        <v>year 2018</v>
      </c>
      <c r="E410" s="168">
        <v>0</v>
      </c>
      <c r="F410" s="296">
        <v>0</v>
      </c>
      <c r="G410" s="296">
        <v>0</v>
      </c>
    </row>
    <row r="411" spans="3:7" ht="12.75" customHeight="1">
      <c r="C411" s="49"/>
      <c r="D411" s="48" t="str">
        <f>$D$13</f>
        <v>year 2017</v>
      </c>
      <c r="E411" s="172">
        <v>0</v>
      </c>
      <c r="F411" s="296">
        <v>0</v>
      </c>
      <c r="G411" s="296">
        <v>0</v>
      </c>
    </row>
    <row r="412" spans="2:7" ht="12.75" customHeight="1">
      <c r="B412" s="65" t="s">
        <v>640</v>
      </c>
      <c r="C412" s="64" t="s">
        <v>641</v>
      </c>
      <c r="D412" s="39" t="str">
        <f>$D$12</f>
        <v>year 2018</v>
      </c>
      <c r="E412" s="168">
        <v>0</v>
      </c>
      <c r="F412" s="296">
        <v>0</v>
      </c>
      <c r="G412" s="296">
        <v>0</v>
      </c>
    </row>
    <row r="413" spans="3:7" ht="12.75" customHeight="1">
      <c r="C413" s="49"/>
      <c r="D413" s="48" t="str">
        <f>$D$13</f>
        <v>year 2017</v>
      </c>
      <c r="E413" s="172">
        <v>0</v>
      </c>
      <c r="F413" s="296">
        <v>0</v>
      </c>
      <c r="G413" s="296">
        <v>0</v>
      </c>
    </row>
    <row r="414" spans="2:7" ht="12.75" customHeight="1">
      <c r="B414" s="65" t="s">
        <v>20</v>
      </c>
      <c r="C414" s="64" t="s">
        <v>8</v>
      </c>
      <c r="D414" s="39" t="str">
        <f>$D$12</f>
        <v>year 2018</v>
      </c>
      <c r="E414" s="168">
        <v>0</v>
      </c>
      <c r="F414" s="296">
        <v>0</v>
      </c>
      <c r="G414" s="296">
        <v>0</v>
      </c>
    </row>
    <row r="415" spans="3:7" ht="12.75" customHeight="1">
      <c r="C415" s="49"/>
      <c r="D415" s="48" t="str">
        <f>$D$13</f>
        <v>year 2017</v>
      </c>
      <c r="E415" s="172">
        <v>0</v>
      </c>
      <c r="F415" s="296">
        <v>0</v>
      </c>
      <c r="G415" s="296">
        <v>0</v>
      </c>
    </row>
    <row r="416" spans="2:7" ht="12.75" customHeight="1">
      <c r="B416" s="65" t="s">
        <v>642</v>
      </c>
      <c r="C416" s="64" t="s">
        <v>643</v>
      </c>
      <c r="D416" s="39" t="str">
        <f>$D$12</f>
        <v>year 2018</v>
      </c>
      <c r="E416" s="168">
        <v>0</v>
      </c>
      <c r="F416" s="296">
        <v>0</v>
      </c>
      <c r="G416" s="296">
        <v>0</v>
      </c>
    </row>
    <row r="417" spans="3:7" ht="12.75" customHeight="1">
      <c r="C417" s="49"/>
      <c r="D417" s="48" t="str">
        <f>$D$13</f>
        <v>year 2017</v>
      </c>
      <c r="E417" s="172">
        <v>0</v>
      </c>
      <c r="F417" s="296">
        <v>0</v>
      </c>
      <c r="G417" s="296">
        <v>0</v>
      </c>
    </row>
    <row r="418" spans="2:7" ht="12.75" customHeight="1">
      <c r="B418" s="65" t="s">
        <v>644</v>
      </c>
      <c r="C418" s="64" t="s">
        <v>645</v>
      </c>
      <c r="D418" s="39" t="str">
        <f>$D$12</f>
        <v>year 2018</v>
      </c>
      <c r="E418" s="168">
        <v>0</v>
      </c>
      <c r="F418" s="296">
        <v>0</v>
      </c>
      <c r="G418" s="296">
        <v>0</v>
      </c>
    </row>
    <row r="419" spans="3:7" ht="12.75" customHeight="1">
      <c r="C419" s="49"/>
      <c r="D419" s="48" t="str">
        <f>$D$13</f>
        <v>year 2017</v>
      </c>
      <c r="E419" s="172">
        <v>0</v>
      </c>
      <c r="F419" s="296">
        <v>0</v>
      </c>
      <c r="G419" s="296">
        <v>0</v>
      </c>
    </row>
    <row r="420" spans="2:7" ht="12.75" customHeight="1">
      <c r="B420" s="65" t="s">
        <v>646</v>
      </c>
      <c r="C420" s="64" t="s">
        <v>647</v>
      </c>
      <c r="D420" s="39" t="str">
        <f>$D$12</f>
        <v>year 2018</v>
      </c>
      <c r="E420" s="168">
        <v>0</v>
      </c>
      <c r="F420" s="296">
        <v>0</v>
      </c>
      <c r="G420" s="296">
        <v>0</v>
      </c>
    </row>
    <row r="421" spans="3:7" ht="12.75" customHeight="1">
      <c r="C421" s="49"/>
      <c r="D421" s="48" t="str">
        <f>$D$13</f>
        <v>year 2017</v>
      </c>
      <c r="E421" s="172">
        <v>0</v>
      </c>
      <c r="F421" s="296">
        <v>0</v>
      </c>
      <c r="G421" s="296">
        <v>0</v>
      </c>
    </row>
    <row r="422" spans="2:7" ht="12.75" customHeight="1">
      <c r="B422" s="65" t="s">
        <v>648</v>
      </c>
      <c r="C422" s="64" t="s">
        <v>649</v>
      </c>
      <c r="D422" s="39" t="str">
        <f>$D$12</f>
        <v>year 2018</v>
      </c>
      <c r="E422" s="168">
        <v>0</v>
      </c>
      <c r="F422" s="296">
        <v>0</v>
      </c>
      <c r="G422" s="296">
        <v>0</v>
      </c>
    </row>
    <row r="423" spans="3:7" ht="12.75" customHeight="1">
      <c r="C423" s="49"/>
      <c r="D423" s="48" t="str">
        <f>$D$13</f>
        <v>year 2017</v>
      </c>
      <c r="E423" s="172">
        <v>0</v>
      </c>
      <c r="F423" s="296">
        <v>0</v>
      </c>
      <c r="G423" s="296">
        <v>0</v>
      </c>
    </row>
    <row r="424" spans="2:7" ht="12.75" customHeight="1">
      <c r="B424" s="65" t="s">
        <v>650</v>
      </c>
      <c r="C424" s="64" t="s">
        <v>651</v>
      </c>
      <c r="D424" s="39" t="str">
        <f>$D$12</f>
        <v>year 2018</v>
      </c>
      <c r="E424" s="168">
        <v>0</v>
      </c>
      <c r="F424" s="296">
        <v>0</v>
      </c>
      <c r="G424" s="296">
        <v>0</v>
      </c>
    </row>
    <row r="425" spans="3:7" ht="12.75" customHeight="1">
      <c r="C425" s="49"/>
      <c r="D425" s="48" t="str">
        <f>$D$13</f>
        <v>year 2017</v>
      </c>
      <c r="E425" s="172">
        <v>0</v>
      </c>
      <c r="F425" s="296">
        <v>0</v>
      </c>
      <c r="G425" s="296">
        <v>0</v>
      </c>
    </row>
    <row r="426" spans="2:7" ht="12.75" customHeight="1">
      <c r="B426" s="65" t="s">
        <v>652</v>
      </c>
      <c r="C426" s="64" t="s">
        <v>653</v>
      </c>
      <c r="D426" s="39" t="str">
        <f>$D$12</f>
        <v>year 2018</v>
      </c>
      <c r="E426" s="168">
        <v>0</v>
      </c>
      <c r="F426" s="296">
        <v>0</v>
      </c>
      <c r="G426" s="296">
        <v>0</v>
      </c>
    </row>
    <row r="427" spans="3:7" ht="12.75" customHeight="1">
      <c r="C427" s="49"/>
      <c r="D427" s="48" t="str">
        <f>$D$13</f>
        <v>year 2017</v>
      </c>
      <c r="E427" s="172">
        <v>0</v>
      </c>
      <c r="F427" s="296">
        <v>0</v>
      </c>
      <c r="G427" s="296">
        <v>0</v>
      </c>
    </row>
    <row r="428" spans="2:7" ht="12.75" customHeight="1">
      <c r="B428" s="65" t="s">
        <v>654</v>
      </c>
      <c r="C428" s="64" t="s">
        <v>655</v>
      </c>
      <c r="D428" s="39" t="str">
        <f>$D$12</f>
        <v>year 2018</v>
      </c>
      <c r="E428" s="168">
        <v>0</v>
      </c>
      <c r="F428" s="296">
        <v>0</v>
      </c>
      <c r="G428" s="296">
        <v>0</v>
      </c>
    </row>
    <row r="429" spans="3:7" ht="12.75" customHeight="1">
      <c r="C429" s="49"/>
      <c r="D429" s="48" t="str">
        <f>$D$13</f>
        <v>year 2017</v>
      </c>
      <c r="E429" s="172">
        <v>0</v>
      </c>
      <c r="F429" s="296">
        <v>0</v>
      </c>
      <c r="G429" s="296">
        <v>0</v>
      </c>
    </row>
    <row r="430" spans="2:7" ht="12.75" customHeight="1">
      <c r="B430" s="65" t="s">
        <v>656</v>
      </c>
      <c r="C430" s="64" t="s">
        <v>657</v>
      </c>
      <c r="D430" s="39" t="str">
        <f>$D$12</f>
        <v>year 2018</v>
      </c>
      <c r="E430" s="168">
        <v>0</v>
      </c>
      <c r="F430" s="296">
        <v>0</v>
      </c>
      <c r="G430" s="296">
        <v>0</v>
      </c>
    </row>
    <row r="431" spans="3:7" ht="12.75" customHeight="1">
      <c r="C431" s="49"/>
      <c r="D431" s="48" t="str">
        <f>$D$13</f>
        <v>year 2017</v>
      </c>
      <c r="E431" s="172">
        <v>0</v>
      </c>
      <c r="F431" s="296">
        <v>0</v>
      </c>
      <c r="G431" s="296">
        <v>0</v>
      </c>
    </row>
    <row r="432" spans="2:7" ht="12.75" customHeight="1">
      <c r="B432" s="65" t="s">
        <v>658</v>
      </c>
      <c r="C432" s="64" t="s">
        <v>659</v>
      </c>
      <c r="D432" s="39" t="str">
        <f>$D$12</f>
        <v>year 2018</v>
      </c>
      <c r="E432" s="168">
        <v>0</v>
      </c>
      <c r="F432" s="296">
        <v>0</v>
      </c>
      <c r="G432" s="296">
        <v>0</v>
      </c>
    </row>
    <row r="433" spans="3:7" ht="12.75" customHeight="1">
      <c r="C433" s="49"/>
      <c r="D433" s="48" t="str">
        <f>$D$13</f>
        <v>year 2017</v>
      </c>
      <c r="E433" s="172">
        <v>0</v>
      </c>
      <c r="F433" s="296">
        <v>0</v>
      </c>
      <c r="G433" s="296">
        <v>0</v>
      </c>
    </row>
    <row r="435" ht="12.75" customHeight="1">
      <c r="C435" s="223">
        <f>IF(INT(AktJahrMonat)&gt;201603,"","Note: The total amount of claims in arrears will be stated from the second quarter 2015 onwards as far as the amount in arrears is at least 5 % of the claim.")</f>
      </c>
    </row>
  </sheetData>
  <sheetProtection/>
  <mergeCells count="4">
    <mergeCell ref="F8:F10"/>
    <mergeCell ref="G8:G10"/>
    <mergeCell ref="C3:G4"/>
    <mergeCell ref="C5:G5"/>
  </mergeCells>
  <printOptions horizontalCentered="1"/>
  <pageMargins left="0.7874015748031497" right="0.31496062992125984" top="0.7874015748031497" bottom="0.8661417322834646" header="0.5118110236220472" footer="0.3937007874015748"/>
  <pageSetup horizontalDpi="600" verticalDpi="600" orientation="portrait" paperSize="9" r:id="rId1"/>
  <headerFooter alignWithMargins="0">
    <oddFooter>&amp;L&amp;8 &amp;C&amp;8 &amp;R&amp;8page &amp;P</oddFooter>
  </headerFooter>
  <ignoredErrors>
    <ignoredError sqref="D15" formula="1"/>
  </ignoredErrors>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2" t="s">
        <v>207</v>
      </c>
      <c r="D2" s="232"/>
      <c r="E2" s="232"/>
      <c r="F2" s="232"/>
      <c r="G2" s="219"/>
      <c r="H2" s="219"/>
      <c r="I2" s="219"/>
    </row>
    <row r="3" spans="3:9" ht="12.75">
      <c r="C3" s="220"/>
      <c r="D3" s="221"/>
      <c r="E3" s="221"/>
      <c r="F3" s="219"/>
      <c r="G3" s="219"/>
      <c r="H3" s="219"/>
      <c r="I3" s="219"/>
    </row>
    <row r="4" spans="3:9" ht="12.75">
      <c r="C4" s="320" t="s">
        <v>270</v>
      </c>
      <c r="D4" s="221"/>
      <c r="E4" s="221"/>
      <c r="F4" s="219"/>
      <c r="G4" s="219"/>
      <c r="H4" s="219"/>
      <c r="I4" s="219"/>
    </row>
    <row r="5" spans="3:9" ht="15" customHeight="1">
      <c r="C5" s="320" t="str">
        <f>UebInstitutQuartal</f>
        <v>Q1 2018</v>
      </c>
      <c r="D5" s="219"/>
      <c r="E5" s="219"/>
      <c r="F5" s="219"/>
      <c r="G5" s="219"/>
      <c r="H5" s="219"/>
      <c r="I5" s="219"/>
    </row>
    <row r="6" spans="3:9" ht="12.75">
      <c r="C6" s="219"/>
      <c r="D6" s="219"/>
      <c r="E6" s="219"/>
      <c r="F6" s="219"/>
      <c r="G6" s="219"/>
      <c r="H6" s="219"/>
      <c r="I6" s="219"/>
    </row>
    <row r="7" spans="3:9" ht="15">
      <c r="C7" s="222"/>
      <c r="D7" s="223"/>
      <c r="E7" s="344" t="s">
        <v>271</v>
      </c>
      <c r="F7" s="345"/>
      <c r="G7" s="345"/>
      <c r="H7" s="345"/>
      <c r="I7" s="346"/>
    </row>
    <row r="8" spans="3:9" ht="12.75">
      <c r="C8" s="223"/>
      <c r="D8" s="223"/>
      <c r="E8" s="224" t="s">
        <v>143</v>
      </c>
      <c r="F8" s="225" t="s">
        <v>187</v>
      </c>
      <c r="G8" s="226"/>
      <c r="H8" s="226"/>
      <c r="I8" s="227"/>
    </row>
    <row r="9" spans="3:9" ht="23.25" customHeight="1">
      <c r="C9" s="223"/>
      <c r="D9" s="223"/>
      <c r="E9" s="228"/>
      <c r="F9" s="384" t="s">
        <v>272</v>
      </c>
      <c r="G9" s="387" t="s">
        <v>216</v>
      </c>
      <c r="H9" s="388"/>
      <c r="I9" s="384" t="s">
        <v>273</v>
      </c>
    </row>
    <row r="10" spans="3:9" ht="12.75">
      <c r="C10" s="223"/>
      <c r="D10" s="223"/>
      <c r="E10" s="228"/>
      <c r="F10" s="385"/>
      <c r="G10" s="389" t="s">
        <v>208</v>
      </c>
      <c r="H10" s="231" t="s">
        <v>187</v>
      </c>
      <c r="I10" s="385"/>
    </row>
    <row r="11" spans="3:9" ht="39.75" customHeight="1">
      <c r="C11" s="229"/>
      <c r="D11" s="229"/>
      <c r="E11" s="230"/>
      <c r="F11" s="386"/>
      <c r="G11" s="390"/>
      <c r="H11" s="283" t="s">
        <v>209</v>
      </c>
      <c r="I11" s="386"/>
    </row>
    <row r="12" spans="2:9" ht="12.75">
      <c r="B12" s="273" t="s">
        <v>150</v>
      </c>
      <c r="C12" s="233" t="s">
        <v>151</v>
      </c>
      <c r="D12" s="236" t="str">
        <f>AktQuartKurz</f>
        <v>Q1</v>
      </c>
      <c r="E12" s="200" t="str">
        <f>Einheit_Waehrung</f>
        <v>€ mn.</v>
      </c>
      <c r="F12" s="83" t="str">
        <f>E12</f>
        <v>€ mn.</v>
      </c>
      <c r="G12" s="83" t="str">
        <f>E12</f>
        <v>€ mn.</v>
      </c>
      <c r="H12" s="83" t="str">
        <f>E12</f>
        <v>€ mn.</v>
      </c>
      <c r="I12" s="201" t="str">
        <f>E12</f>
        <v>€ mn.</v>
      </c>
    </row>
    <row r="13" spans="2:9" ht="12.75">
      <c r="B13" s="272" t="s">
        <v>9</v>
      </c>
      <c r="C13" s="64" t="s">
        <v>152</v>
      </c>
      <c r="D13" s="39" t="str">
        <f>"Jahr "&amp;AktJahr</f>
        <v>Jahr 2018</v>
      </c>
      <c r="E13" s="191">
        <v>20</v>
      </c>
      <c r="F13" s="168">
        <v>0</v>
      </c>
      <c r="G13" s="168">
        <v>0</v>
      </c>
      <c r="H13" s="168">
        <v>0</v>
      </c>
      <c r="I13" s="192">
        <v>20</v>
      </c>
    </row>
    <row r="14" spans="2:9" s="146" customFormat="1" ht="12.75">
      <c r="B14" s="234"/>
      <c r="C14" s="48"/>
      <c r="D14" s="48" t="str">
        <f>"Jahr "&amp;(AktJahr-1)</f>
        <v>Jahr 2017</v>
      </c>
      <c r="E14" s="193">
        <v>20</v>
      </c>
      <c r="F14" s="172">
        <v>0</v>
      </c>
      <c r="G14" s="172">
        <v>0</v>
      </c>
      <c r="H14" s="172">
        <v>0</v>
      </c>
      <c r="I14" s="194">
        <v>20</v>
      </c>
    </row>
    <row r="15" spans="2:9" ht="12.75">
      <c r="B15" s="234" t="s">
        <v>10</v>
      </c>
      <c r="C15" s="64" t="s">
        <v>153</v>
      </c>
      <c r="D15" s="39" t="str">
        <f>$D$13</f>
        <v>Jahr 2018</v>
      </c>
      <c r="E15" s="191">
        <v>20</v>
      </c>
      <c r="F15" s="168">
        <v>0</v>
      </c>
      <c r="G15" s="168">
        <v>0</v>
      </c>
      <c r="H15" s="168">
        <v>0</v>
      </c>
      <c r="I15" s="192">
        <v>20</v>
      </c>
    </row>
    <row r="16" spans="2:9" s="146" customFormat="1" ht="12.75">
      <c r="B16" s="234"/>
      <c r="C16" s="48"/>
      <c r="D16" s="48" t="str">
        <f>$D$14</f>
        <v>Jahr 2017</v>
      </c>
      <c r="E16" s="193">
        <v>20</v>
      </c>
      <c r="F16" s="172">
        <v>0</v>
      </c>
      <c r="G16" s="172">
        <v>0</v>
      </c>
      <c r="H16" s="172">
        <v>0</v>
      </c>
      <c r="I16" s="194">
        <v>20</v>
      </c>
    </row>
    <row r="17" spans="2:9" ht="12.75">
      <c r="B17" s="235" t="s">
        <v>33</v>
      </c>
      <c r="C17" s="64" t="s">
        <v>154</v>
      </c>
      <c r="D17" s="39" t="str">
        <f>$D$13</f>
        <v>Jahr 2018</v>
      </c>
      <c r="E17" s="191">
        <v>0</v>
      </c>
      <c r="F17" s="168">
        <v>0</v>
      </c>
      <c r="G17" s="168">
        <v>0</v>
      </c>
      <c r="H17" s="168">
        <v>0</v>
      </c>
      <c r="I17" s="192">
        <v>0</v>
      </c>
    </row>
    <row r="18" spans="2:9" s="146" customFormat="1" ht="12.75">
      <c r="B18" s="234"/>
      <c r="C18" s="48"/>
      <c r="D18" s="48" t="str">
        <f>$D$14</f>
        <v>Jahr 2017</v>
      </c>
      <c r="E18" s="193">
        <v>0</v>
      </c>
      <c r="F18" s="172">
        <v>0</v>
      </c>
      <c r="G18" s="172">
        <v>0</v>
      </c>
      <c r="H18" s="172">
        <v>0</v>
      </c>
      <c r="I18" s="194">
        <v>0</v>
      </c>
    </row>
    <row r="19" spans="2:9" ht="12.75">
      <c r="B19" s="235" t="s">
        <v>21</v>
      </c>
      <c r="C19" s="64" t="s">
        <v>155</v>
      </c>
      <c r="D19" s="39" t="str">
        <f>$D$13</f>
        <v>Jahr 2018</v>
      </c>
      <c r="E19" s="191">
        <v>0</v>
      </c>
      <c r="F19" s="168">
        <v>0</v>
      </c>
      <c r="G19" s="168">
        <v>0</v>
      </c>
      <c r="H19" s="168">
        <v>0</v>
      </c>
      <c r="I19" s="192">
        <v>0</v>
      </c>
    </row>
    <row r="20" spans="2:9" s="146" customFormat="1" ht="12.75">
      <c r="B20" s="234"/>
      <c r="C20" s="48"/>
      <c r="D20" s="48" t="str">
        <f>$D$14</f>
        <v>Jahr 2017</v>
      </c>
      <c r="E20" s="193">
        <v>0</v>
      </c>
      <c r="F20" s="172">
        <v>0</v>
      </c>
      <c r="G20" s="172">
        <v>0</v>
      </c>
      <c r="H20" s="172">
        <v>0</v>
      </c>
      <c r="I20" s="194">
        <v>0</v>
      </c>
    </row>
    <row r="21" spans="2:9" ht="12.75">
      <c r="B21" s="235" t="s">
        <v>27</v>
      </c>
      <c r="C21" s="64" t="s">
        <v>156</v>
      </c>
      <c r="D21" s="39" t="str">
        <f>$D$13</f>
        <v>Jahr 2018</v>
      </c>
      <c r="E21" s="191">
        <v>0</v>
      </c>
      <c r="F21" s="168">
        <v>0</v>
      </c>
      <c r="G21" s="168">
        <v>0</v>
      </c>
      <c r="H21" s="168">
        <v>0</v>
      </c>
      <c r="I21" s="192">
        <v>0</v>
      </c>
    </row>
    <row r="22" spans="2:9" s="146" customFormat="1" ht="12.75">
      <c r="B22" s="234"/>
      <c r="C22" s="48"/>
      <c r="D22" s="48" t="str">
        <f>$D$14</f>
        <v>Jahr 2017</v>
      </c>
      <c r="E22" s="193">
        <v>0</v>
      </c>
      <c r="F22" s="172">
        <v>0</v>
      </c>
      <c r="G22" s="172">
        <v>0</v>
      </c>
      <c r="H22" s="172">
        <v>0</v>
      </c>
      <c r="I22" s="194">
        <v>0</v>
      </c>
    </row>
    <row r="23" spans="2:9" ht="12.75">
      <c r="B23" s="235" t="s">
        <v>26</v>
      </c>
      <c r="C23" s="64" t="s">
        <v>157</v>
      </c>
      <c r="D23" s="39" t="str">
        <f>$D$13</f>
        <v>Jahr 2018</v>
      </c>
      <c r="E23" s="191">
        <v>0</v>
      </c>
      <c r="F23" s="168">
        <v>0</v>
      </c>
      <c r="G23" s="168">
        <v>0</v>
      </c>
      <c r="H23" s="168">
        <v>0</v>
      </c>
      <c r="I23" s="192">
        <v>0</v>
      </c>
    </row>
    <row r="24" spans="2:9" s="146" customFormat="1" ht="12.75">
      <c r="B24" s="234"/>
      <c r="C24" s="48"/>
      <c r="D24" s="48" t="str">
        <f>$D$14</f>
        <v>Jahr 2017</v>
      </c>
      <c r="E24" s="193">
        <v>0</v>
      </c>
      <c r="F24" s="172">
        <v>0</v>
      </c>
      <c r="G24" s="172">
        <v>0</v>
      </c>
      <c r="H24" s="172">
        <v>0</v>
      </c>
      <c r="I24" s="194">
        <v>0</v>
      </c>
    </row>
    <row r="25" spans="2:9" ht="12.75">
      <c r="B25" s="235" t="s">
        <v>39</v>
      </c>
      <c r="C25" s="64" t="s">
        <v>158</v>
      </c>
      <c r="D25" s="39" t="str">
        <f>$D$13</f>
        <v>Jahr 2018</v>
      </c>
      <c r="E25" s="191">
        <v>0</v>
      </c>
      <c r="F25" s="168">
        <v>0</v>
      </c>
      <c r="G25" s="168">
        <v>0</v>
      </c>
      <c r="H25" s="168">
        <v>0</v>
      </c>
      <c r="I25" s="192">
        <v>0</v>
      </c>
    </row>
    <row r="26" spans="2:9" s="146" customFormat="1" ht="12.75">
      <c r="B26" s="234"/>
      <c r="C26" s="48"/>
      <c r="D26" s="48" t="str">
        <f>$D$14</f>
        <v>Jahr 2017</v>
      </c>
      <c r="E26" s="193">
        <v>0</v>
      </c>
      <c r="F26" s="172">
        <v>0</v>
      </c>
      <c r="G26" s="172">
        <v>0</v>
      </c>
      <c r="H26" s="172">
        <v>0</v>
      </c>
      <c r="I26" s="194">
        <v>0</v>
      </c>
    </row>
    <row r="27" spans="2:9" ht="12.75">
      <c r="B27" s="234" t="s">
        <v>28</v>
      </c>
      <c r="C27" s="64" t="s">
        <v>159</v>
      </c>
      <c r="D27" s="39" t="str">
        <f>$D$13</f>
        <v>Jahr 2018</v>
      </c>
      <c r="E27" s="191">
        <v>0</v>
      </c>
      <c r="F27" s="168">
        <v>0</v>
      </c>
      <c r="G27" s="168">
        <v>0</v>
      </c>
      <c r="H27" s="168">
        <v>0</v>
      </c>
      <c r="I27" s="192">
        <v>0</v>
      </c>
    </row>
    <row r="28" spans="2:9" s="146" customFormat="1" ht="12.75">
      <c r="B28" s="234"/>
      <c r="C28" s="48"/>
      <c r="D28" s="48" t="str">
        <f>$D$14</f>
        <v>Jahr 2017</v>
      </c>
      <c r="E28" s="193">
        <v>0</v>
      </c>
      <c r="F28" s="172">
        <v>0</v>
      </c>
      <c r="G28" s="172">
        <v>0</v>
      </c>
      <c r="H28" s="172">
        <v>0</v>
      </c>
      <c r="I28" s="194">
        <v>0</v>
      </c>
    </row>
    <row r="29" spans="2:9" ht="12.75">
      <c r="B29" s="234" t="s">
        <v>29</v>
      </c>
      <c r="C29" s="64" t="s">
        <v>160</v>
      </c>
      <c r="D29" s="39" t="str">
        <f>$D$13</f>
        <v>Jahr 2018</v>
      </c>
      <c r="E29" s="191">
        <v>0</v>
      </c>
      <c r="F29" s="168">
        <v>0</v>
      </c>
      <c r="G29" s="168">
        <v>0</v>
      </c>
      <c r="H29" s="168">
        <v>0</v>
      </c>
      <c r="I29" s="192">
        <v>0</v>
      </c>
    </row>
    <row r="30" spans="2:9" s="146" customFormat="1" ht="12.75">
      <c r="B30" s="234"/>
      <c r="C30" s="48"/>
      <c r="D30" s="48" t="str">
        <f>$D$14</f>
        <v>Jahr 2017</v>
      </c>
      <c r="E30" s="193">
        <v>0</v>
      </c>
      <c r="F30" s="172">
        <v>0</v>
      </c>
      <c r="G30" s="172">
        <v>0</v>
      </c>
      <c r="H30" s="172">
        <v>0</v>
      </c>
      <c r="I30" s="194">
        <v>0</v>
      </c>
    </row>
    <row r="31" spans="2:9" ht="12.75">
      <c r="B31" s="234" t="s">
        <v>11</v>
      </c>
      <c r="C31" s="64" t="s">
        <v>161</v>
      </c>
      <c r="D31" s="39" t="str">
        <f>$D$13</f>
        <v>Jahr 2018</v>
      </c>
      <c r="E31" s="191">
        <v>0</v>
      </c>
      <c r="F31" s="168">
        <v>0</v>
      </c>
      <c r="G31" s="168">
        <v>0</v>
      </c>
      <c r="H31" s="168">
        <v>0</v>
      </c>
      <c r="I31" s="192">
        <v>0</v>
      </c>
    </row>
    <row r="32" spans="2:9" s="146" customFormat="1" ht="12.75">
      <c r="B32" s="234"/>
      <c r="C32" s="48"/>
      <c r="D32" s="48" t="str">
        <f>$D$14</f>
        <v>Jahr 2017</v>
      </c>
      <c r="E32" s="193">
        <v>0</v>
      </c>
      <c r="F32" s="172">
        <v>0</v>
      </c>
      <c r="G32" s="172">
        <v>0</v>
      </c>
      <c r="H32" s="172">
        <v>0</v>
      </c>
      <c r="I32" s="194">
        <v>0</v>
      </c>
    </row>
    <row r="33" spans="2:9" ht="12.75">
      <c r="B33" s="234" t="s">
        <v>12</v>
      </c>
      <c r="C33" s="64" t="s">
        <v>162</v>
      </c>
      <c r="D33" s="39" t="str">
        <f>$D$13</f>
        <v>Jahr 2018</v>
      </c>
      <c r="E33" s="191">
        <v>0</v>
      </c>
      <c r="F33" s="168">
        <v>0</v>
      </c>
      <c r="G33" s="168">
        <v>0</v>
      </c>
      <c r="H33" s="168">
        <v>0</v>
      </c>
      <c r="I33" s="192">
        <v>0</v>
      </c>
    </row>
    <row r="34" spans="2:9" s="146" customFormat="1" ht="12.75">
      <c r="B34" s="234"/>
      <c r="C34" s="48"/>
      <c r="D34" s="48" t="str">
        <f>$D$14</f>
        <v>Jahr 2017</v>
      </c>
      <c r="E34" s="193">
        <v>0</v>
      </c>
      <c r="F34" s="172">
        <v>0</v>
      </c>
      <c r="G34" s="172">
        <v>0</v>
      </c>
      <c r="H34" s="172">
        <v>0</v>
      </c>
      <c r="I34" s="194">
        <v>0</v>
      </c>
    </row>
    <row r="35" spans="2:9" ht="12.75">
      <c r="B35" s="234" t="s">
        <v>13</v>
      </c>
      <c r="C35" s="64" t="s">
        <v>163</v>
      </c>
      <c r="D35" s="39" t="str">
        <f>$D$13</f>
        <v>Jahr 2018</v>
      </c>
      <c r="E35" s="191">
        <v>0</v>
      </c>
      <c r="F35" s="168">
        <v>0</v>
      </c>
      <c r="G35" s="168">
        <v>0</v>
      </c>
      <c r="H35" s="168">
        <v>0</v>
      </c>
      <c r="I35" s="192">
        <v>0</v>
      </c>
    </row>
    <row r="36" spans="2:9" s="146" customFormat="1" ht="12.75">
      <c r="B36" s="234"/>
      <c r="C36" s="48"/>
      <c r="D36" s="48" t="str">
        <f>$D$14</f>
        <v>Jahr 2017</v>
      </c>
      <c r="E36" s="193">
        <v>0</v>
      </c>
      <c r="F36" s="172">
        <v>0</v>
      </c>
      <c r="G36" s="172">
        <v>0</v>
      </c>
      <c r="H36" s="172">
        <v>0</v>
      </c>
      <c r="I36" s="194">
        <v>0</v>
      </c>
    </row>
    <row r="37" spans="2:9" ht="12.75">
      <c r="B37" s="234" t="s">
        <v>22</v>
      </c>
      <c r="C37" s="64" t="s">
        <v>164</v>
      </c>
      <c r="D37" s="39" t="str">
        <f>$D$13</f>
        <v>Jahr 2018</v>
      </c>
      <c r="E37" s="191">
        <v>0</v>
      </c>
      <c r="F37" s="168">
        <v>0</v>
      </c>
      <c r="G37" s="168">
        <v>0</v>
      </c>
      <c r="H37" s="168">
        <v>0</v>
      </c>
      <c r="I37" s="192">
        <v>0</v>
      </c>
    </row>
    <row r="38" spans="2:9" s="146" customFormat="1" ht="12.75">
      <c r="B38" s="234"/>
      <c r="C38" s="48"/>
      <c r="D38" s="48" t="str">
        <f>$D$14</f>
        <v>Jahr 2017</v>
      </c>
      <c r="E38" s="193">
        <v>0</v>
      </c>
      <c r="F38" s="172">
        <v>0</v>
      </c>
      <c r="G38" s="172">
        <v>0</v>
      </c>
      <c r="H38" s="172">
        <v>0</v>
      </c>
      <c r="I38" s="194">
        <v>0</v>
      </c>
    </row>
    <row r="39" spans="2:9" ht="12.75">
      <c r="B39" s="234" t="s">
        <v>40</v>
      </c>
      <c r="C39" s="64" t="s">
        <v>165</v>
      </c>
      <c r="D39" s="39" t="str">
        <f>$D$13</f>
        <v>Jahr 2018</v>
      </c>
      <c r="E39" s="191">
        <v>0</v>
      </c>
      <c r="F39" s="168">
        <v>0</v>
      </c>
      <c r="G39" s="168">
        <v>0</v>
      </c>
      <c r="H39" s="168">
        <v>0</v>
      </c>
      <c r="I39" s="192">
        <v>0</v>
      </c>
    </row>
    <row r="40" spans="2:9" s="146" customFormat="1" ht="12.75">
      <c r="B40" s="234"/>
      <c r="C40" s="48"/>
      <c r="D40" s="48" t="str">
        <f>$D$14</f>
        <v>Jahr 2017</v>
      </c>
      <c r="E40" s="193">
        <v>0</v>
      </c>
      <c r="F40" s="172">
        <v>0</v>
      </c>
      <c r="G40" s="172">
        <v>0</v>
      </c>
      <c r="H40" s="172">
        <v>0</v>
      </c>
      <c r="I40" s="194">
        <v>0</v>
      </c>
    </row>
    <row r="41" spans="2:9" ht="12.75">
      <c r="B41" s="234" t="s">
        <v>14</v>
      </c>
      <c r="C41" s="64" t="s">
        <v>166</v>
      </c>
      <c r="D41" s="39" t="str">
        <f>$D$13</f>
        <v>Jahr 2018</v>
      </c>
      <c r="E41" s="191">
        <v>0</v>
      </c>
      <c r="F41" s="168">
        <v>0</v>
      </c>
      <c r="G41" s="168">
        <v>0</v>
      </c>
      <c r="H41" s="168">
        <v>0</v>
      </c>
      <c r="I41" s="192">
        <v>0</v>
      </c>
    </row>
    <row r="42" spans="2:9" s="146" customFormat="1" ht="12.75">
      <c r="B42" s="234"/>
      <c r="C42" s="48"/>
      <c r="D42" s="48" t="str">
        <f>$D$14</f>
        <v>Jahr 2017</v>
      </c>
      <c r="E42" s="193">
        <v>0</v>
      </c>
      <c r="F42" s="172">
        <v>0</v>
      </c>
      <c r="G42" s="172">
        <v>0</v>
      </c>
      <c r="H42" s="172">
        <v>0</v>
      </c>
      <c r="I42" s="194">
        <v>0</v>
      </c>
    </row>
    <row r="43" spans="2:9" ht="12.75">
      <c r="B43" s="234" t="s">
        <v>23</v>
      </c>
      <c r="C43" s="64" t="s">
        <v>167</v>
      </c>
      <c r="D43" s="39" t="str">
        <f>$D$13</f>
        <v>Jahr 2018</v>
      </c>
      <c r="E43" s="191">
        <v>0</v>
      </c>
      <c r="F43" s="168">
        <v>0</v>
      </c>
      <c r="G43" s="168">
        <v>0</v>
      </c>
      <c r="H43" s="168">
        <v>0</v>
      </c>
      <c r="I43" s="192">
        <v>0</v>
      </c>
    </row>
    <row r="44" spans="2:9" s="146" customFormat="1" ht="12.75">
      <c r="B44" s="234"/>
      <c r="C44" s="48"/>
      <c r="D44" s="48" t="str">
        <f>$D$14</f>
        <v>Jahr 2017</v>
      </c>
      <c r="E44" s="193">
        <v>0</v>
      </c>
      <c r="F44" s="172">
        <v>0</v>
      </c>
      <c r="G44" s="172">
        <v>0</v>
      </c>
      <c r="H44" s="172">
        <v>0</v>
      </c>
      <c r="I44" s="194">
        <v>0</v>
      </c>
    </row>
    <row r="45" spans="2:9" ht="12.75">
      <c r="B45" s="234" t="s">
        <v>30</v>
      </c>
      <c r="C45" s="64" t="s">
        <v>168</v>
      </c>
      <c r="D45" s="39" t="str">
        <f>$D$13</f>
        <v>Jahr 2018</v>
      </c>
      <c r="E45" s="191">
        <v>0</v>
      </c>
      <c r="F45" s="168">
        <v>0</v>
      </c>
      <c r="G45" s="168">
        <v>0</v>
      </c>
      <c r="H45" s="168">
        <v>0</v>
      </c>
      <c r="I45" s="192">
        <v>0</v>
      </c>
    </row>
    <row r="46" spans="2:9" s="146" customFormat="1" ht="12.75">
      <c r="B46" s="234"/>
      <c r="C46" s="48"/>
      <c r="D46" s="48" t="str">
        <f>$D$14</f>
        <v>Jahr 2017</v>
      </c>
      <c r="E46" s="193">
        <v>0</v>
      </c>
      <c r="F46" s="172">
        <v>0</v>
      </c>
      <c r="G46" s="172">
        <v>0</v>
      </c>
      <c r="H46" s="172">
        <v>0</v>
      </c>
      <c r="I46" s="194">
        <v>0</v>
      </c>
    </row>
    <row r="47" spans="2:9" ht="12.75">
      <c r="B47" s="234" t="s">
        <v>31</v>
      </c>
      <c r="C47" s="64" t="s">
        <v>169</v>
      </c>
      <c r="D47" s="39" t="str">
        <f>$D$13</f>
        <v>Jahr 2018</v>
      </c>
      <c r="E47" s="191">
        <v>0</v>
      </c>
      <c r="F47" s="168">
        <v>0</v>
      </c>
      <c r="G47" s="168">
        <v>0</v>
      </c>
      <c r="H47" s="168">
        <v>0</v>
      </c>
      <c r="I47" s="192">
        <v>0</v>
      </c>
    </row>
    <row r="48" spans="2:9" s="146" customFormat="1" ht="12.75">
      <c r="B48" s="234"/>
      <c r="C48" s="48"/>
      <c r="D48" s="48" t="str">
        <f>$D$14</f>
        <v>Jahr 2017</v>
      </c>
      <c r="E48" s="193">
        <v>0</v>
      </c>
      <c r="F48" s="172">
        <v>0</v>
      </c>
      <c r="G48" s="172">
        <v>0</v>
      </c>
      <c r="H48" s="172">
        <v>0</v>
      </c>
      <c r="I48" s="194">
        <v>0</v>
      </c>
    </row>
    <row r="49" spans="2:9" ht="12.75">
      <c r="B49" s="234" t="s">
        <v>32</v>
      </c>
      <c r="C49" s="64" t="s">
        <v>170</v>
      </c>
      <c r="D49" s="39" t="str">
        <f>$D$13</f>
        <v>Jahr 2018</v>
      </c>
      <c r="E49" s="191">
        <v>0</v>
      </c>
      <c r="F49" s="168">
        <v>0</v>
      </c>
      <c r="G49" s="168">
        <v>0</v>
      </c>
      <c r="H49" s="168">
        <v>0</v>
      </c>
      <c r="I49" s="192">
        <v>0</v>
      </c>
    </row>
    <row r="50" spans="2:9" s="146" customFormat="1" ht="12.75">
      <c r="B50" s="234"/>
      <c r="C50" s="48"/>
      <c r="D50" s="48" t="str">
        <f>$D$14</f>
        <v>Jahr 2017</v>
      </c>
      <c r="E50" s="193">
        <v>0</v>
      </c>
      <c r="F50" s="172">
        <v>0</v>
      </c>
      <c r="G50" s="172">
        <v>0</v>
      </c>
      <c r="H50" s="172">
        <v>0</v>
      </c>
      <c r="I50" s="194">
        <v>0</v>
      </c>
    </row>
    <row r="51" spans="2:9" ht="12.75">
      <c r="B51" s="234" t="s">
        <v>24</v>
      </c>
      <c r="C51" s="64" t="s">
        <v>0</v>
      </c>
      <c r="D51" s="39" t="str">
        <f>$D$13</f>
        <v>Jahr 2018</v>
      </c>
      <c r="E51" s="191">
        <v>0</v>
      </c>
      <c r="F51" s="168">
        <v>0</v>
      </c>
      <c r="G51" s="168">
        <v>0</v>
      </c>
      <c r="H51" s="168">
        <v>0</v>
      </c>
      <c r="I51" s="192">
        <v>0</v>
      </c>
    </row>
    <row r="52" spans="2:9" s="146" customFormat="1" ht="12.75">
      <c r="B52" s="234"/>
      <c r="C52" s="48"/>
      <c r="D52" s="48" t="str">
        <f>$D$14</f>
        <v>Jahr 2017</v>
      </c>
      <c r="E52" s="193">
        <v>0</v>
      </c>
      <c r="F52" s="172">
        <v>0</v>
      </c>
      <c r="G52" s="172">
        <v>0</v>
      </c>
      <c r="H52" s="172">
        <v>0</v>
      </c>
      <c r="I52" s="194">
        <v>0</v>
      </c>
    </row>
    <row r="53" spans="2:9" ht="12.75">
      <c r="B53" s="234" t="s">
        <v>16</v>
      </c>
      <c r="C53" s="64" t="s">
        <v>171</v>
      </c>
      <c r="D53" s="39" t="str">
        <f>$D$13</f>
        <v>Jahr 2018</v>
      </c>
      <c r="E53" s="191">
        <v>0</v>
      </c>
      <c r="F53" s="168">
        <v>0</v>
      </c>
      <c r="G53" s="168">
        <v>0</v>
      </c>
      <c r="H53" s="168">
        <v>0</v>
      </c>
      <c r="I53" s="192">
        <v>0</v>
      </c>
    </row>
    <row r="54" spans="2:9" s="146" customFormat="1" ht="12.75">
      <c r="B54" s="234"/>
      <c r="C54" s="48"/>
      <c r="D54" s="48" t="str">
        <f>$D$14</f>
        <v>Jahr 2017</v>
      </c>
      <c r="E54" s="193">
        <v>0</v>
      </c>
      <c r="F54" s="172">
        <v>0</v>
      </c>
      <c r="G54" s="172">
        <v>0</v>
      </c>
      <c r="H54" s="172">
        <v>0</v>
      </c>
      <c r="I54" s="194">
        <v>0</v>
      </c>
    </row>
    <row r="55" spans="2:9" ht="12.75">
      <c r="B55" s="234" t="s">
        <v>34</v>
      </c>
      <c r="C55" s="64" t="s">
        <v>172</v>
      </c>
      <c r="D55" s="39" t="str">
        <f>$D$13</f>
        <v>Jahr 2018</v>
      </c>
      <c r="E55" s="191">
        <v>0</v>
      </c>
      <c r="F55" s="168">
        <v>0</v>
      </c>
      <c r="G55" s="168">
        <v>0</v>
      </c>
      <c r="H55" s="168">
        <v>0</v>
      </c>
      <c r="I55" s="192">
        <v>0</v>
      </c>
    </row>
    <row r="56" spans="2:9" s="146" customFormat="1" ht="12.75">
      <c r="B56" s="234"/>
      <c r="C56" s="48"/>
      <c r="D56" s="48" t="str">
        <f>$D$14</f>
        <v>Jahr 2017</v>
      </c>
      <c r="E56" s="193">
        <v>0</v>
      </c>
      <c r="F56" s="172">
        <v>0</v>
      </c>
      <c r="G56" s="172">
        <v>0</v>
      </c>
      <c r="H56" s="172">
        <v>0</v>
      </c>
      <c r="I56" s="194">
        <v>0</v>
      </c>
    </row>
    <row r="57" spans="2:9" ht="12.75">
      <c r="B57" s="234" t="s">
        <v>25</v>
      </c>
      <c r="C57" s="64" t="s">
        <v>1</v>
      </c>
      <c r="D57" s="39" t="str">
        <f>$D$13</f>
        <v>Jahr 2018</v>
      </c>
      <c r="E57" s="191">
        <v>0</v>
      </c>
      <c r="F57" s="168">
        <v>0</v>
      </c>
      <c r="G57" s="168">
        <v>0</v>
      </c>
      <c r="H57" s="168">
        <v>0</v>
      </c>
      <c r="I57" s="192">
        <v>0</v>
      </c>
    </row>
    <row r="58" spans="2:9" s="146" customFormat="1" ht="12.75">
      <c r="B58" s="234"/>
      <c r="C58" s="48"/>
      <c r="D58" s="48" t="str">
        <f>$D$14</f>
        <v>Jahr 2017</v>
      </c>
      <c r="E58" s="193">
        <v>0</v>
      </c>
      <c r="F58" s="172">
        <v>0</v>
      </c>
      <c r="G58" s="172">
        <v>0</v>
      </c>
      <c r="H58" s="172">
        <v>0</v>
      </c>
      <c r="I58" s="194">
        <v>0</v>
      </c>
    </row>
    <row r="59" spans="2:9" ht="12.75">
      <c r="B59" s="234" t="s">
        <v>35</v>
      </c>
      <c r="C59" s="64" t="s">
        <v>173</v>
      </c>
      <c r="D59" s="39" t="str">
        <f>$D$13</f>
        <v>Jahr 2018</v>
      </c>
      <c r="E59" s="191">
        <v>0</v>
      </c>
      <c r="F59" s="168">
        <v>0</v>
      </c>
      <c r="G59" s="168">
        <v>0</v>
      </c>
      <c r="H59" s="168">
        <v>0</v>
      </c>
      <c r="I59" s="192">
        <v>0</v>
      </c>
    </row>
    <row r="60" spans="2:9" s="146" customFormat="1" ht="12.75">
      <c r="B60" s="234"/>
      <c r="C60" s="48"/>
      <c r="D60" s="48" t="str">
        <f>$D$14</f>
        <v>Jahr 2017</v>
      </c>
      <c r="E60" s="193">
        <v>0</v>
      </c>
      <c r="F60" s="172">
        <v>0</v>
      </c>
      <c r="G60" s="172">
        <v>0</v>
      </c>
      <c r="H60" s="172">
        <v>0</v>
      </c>
      <c r="I60" s="194">
        <v>0</v>
      </c>
    </row>
    <row r="61" spans="2:9" ht="12.75">
      <c r="B61" s="234" t="s">
        <v>37</v>
      </c>
      <c r="C61" s="64" t="s">
        <v>174</v>
      </c>
      <c r="D61" s="39" t="str">
        <f>$D$13</f>
        <v>Jahr 2018</v>
      </c>
      <c r="E61" s="191">
        <v>0</v>
      </c>
      <c r="F61" s="168">
        <v>0</v>
      </c>
      <c r="G61" s="168">
        <v>0</v>
      </c>
      <c r="H61" s="168">
        <v>0</v>
      </c>
      <c r="I61" s="192">
        <v>0</v>
      </c>
    </row>
    <row r="62" spans="2:9" s="146" customFormat="1" ht="12.75">
      <c r="B62" s="234"/>
      <c r="C62" s="48"/>
      <c r="D62" s="48" t="str">
        <f>$D$14</f>
        <v>Jahr 2017</v>
      </c>
      <c r="E62" s="193">
        <v>0</v>
      </c>
      <c r="F62" s="172">
        <v>0</v>
      </c>
      <c r="G62" s="172">
        <v>0</v>
      </c>
      <c r="H62" s="172">
        <v>0</v>
      </c>
      <c r="I62" s="194">
        <v>0</v>
      </c>
    </row>
    <row r="63" spans="2:9" ht="12.75">
      <c r="B63" s="234" t="s">
        <v>38</v>
      </c>
      <c r="C63" s="64" t="s">
        <v>175</v>
      </c>
      <c r="D63" s="39" t="str">
        <f>$D$13</f>
        <v>Jahr 2018</v>
      </c>
      <c r="E63" s="191">
        <v>0</v>
      </c>
      <c r="F63" s="168">
        <v>0</v>
      </c>
      <c r="G63" s="168">
        <v>0</v>
      </c>
      <c r="H63" s="168">
        <v>0</v>
      </c>
      <c r="I63" s="192">
        <v>0</v>
      </c>
    </row>
    <row r="64" spans="2:9" s="146" customFormat="1" ht="12.75">
      <c r="B64" s="234"/>
      <c r="C64" s="48"/>
      <c r="D64" s="48" t="str">
        <f>$D$14</f>
        <v>Jahr 2017</v>
      </c>
      <c r="E64" s="193">
        <v>0</v>
      </c>
      <c r="F64" s="172">
        <v>0</v>
      </c>
      <c r="G64" s="172">
        <v>0</v>
      </c>
      <c r="H64" s="172">
        <v>0</v>
      </c>
      <c r="I64" s="194">
        <v>0</v>
      </c>
    </row>
    <row r="65" spans="2:9" ht="12.75">
      <c r="B65" s="234" t="s">
        <v>19</v>
      </c>
      <c r="C65" s="64" t="s">
        <v>176</v>
      </c>
      <c r="D65" s="39" t="str">
        <f>$D$13</f>
        <v>Jahr 2018</v>
      </c>
      <c r="E65" s="191">
        <v>0</v>
      </c>
      <c r="F65" s="168">
        <v>0</v>
      </c>
      <c r="G65" s="168">
        <v>0</v>
      </c>
      <c r="H65" s="168">
        <v>0</v>
      </c>
      <c r="I65" s="192">
        <v>0</v>
      </c>
    </row>
    <row r="66" spans="2:9" s="146" customFormat="1" ht="12.75">
      <c r="B66" s="234"/>
      <c r="C66" s="48"/>
      <c r="D66" s="48" t="str">
        <f>$D$14</f>
        <v>Jahr 2017</v>
      </c>
      <c r="E66" s="193">
        <v>0</v>
      </c>
      <c r="F66" s="172">
        <v>0</v>
      </c>
      <c r="G66" s="172">
        <v>0</v>
      </c>
      <c r="H66" s="172">
        <v>0</v>
      </c>
      <c r="I66" s="194">
        <v>0</v>
      </c>
    </row>
    <row r="67" spans="2:9" ht="12.75">
      <c r="B67" s="234" t="s">
        <v>36</v>
      </c>
      <c r="C67" s="64" t="s">
        <v>177</v>
      </c>
      <c r="D67" s="39" t="str">
        <f>$D$13</f>
        <v>Jahr 2018</v>
      </c>
      <c r="E67" s="191">
        <v>0</v>
      </c>
      <c r="F67" s="168">
        <v>0</v>
      </c>
      <c r="G67" s="168">
        <v>0</v>
      </c>
      <c r="H67" s="168">
        <v>0</v>
      </c>
      <c r="I67" s="192">
        <v>0</v>
      </c>
    </row>
    <row r="68" spans="2:9" s="146" customFormat="1" ht="12.75">
      <c r="B68" s="234"/>
      <c r="C68" s="48"/>
      <c r="D68" s="48" t="str">
        <f>$D$14</f>
        <v>Jahr 2017</v>
      </c>
      <c r="E68" s="193">
        <v>0</v>
      </c>
      <c r="F68" s="172">
        <v>0</v>
      </c>
      <c r="G68" s="172">
        <v>0</v>
      </c>
      <c r="H68" s="172">
        <v>0</v>
      </c>
      <c r="I68" s="194">
        <v>0</v>
      </c>
    </row>
    <row r="69" spans="2:9" ht="12.75">
      <c r="B69" s="234" t="s">
        <v>15</v>
      </c>
      <c r="C69" s="64" t="s">
        <v>178</v>
      </c>
      <c r="D69" s="39" t="str">
        <f>$D$13</f>
        <v>Jahr 2018</v>
      </c>
      <c r="E69" s="191">
        <v>0</v>
      </c>
      <c r="F69" s="168">
        <v>0</v>
      </c>
      <c r="G69" s="168">
        <v>0</v>
      </c>
      <c r="H69" s="168">
        <v>0</v>
      </c>
      <c r="I69" s="192">
        <v>0</v>
      </c>
    </row>
    <row r="70" spans="2:9" s="146" customFormat="1" ht="12.75">
      <c r="B70" s="234"/>
      <c r="C70" s="48"/>
      <c r="D70" s="48" t="str">
        <f>$D$14</f>
        <v>Jahr 2017</v>
      </c>
      <c r="E70" s="193">
        <v>0</v>
      </c>
      <c r="F70" s="172">
        <v>0</v>
      </c>
      <c r="G70" s="172">
        <v>0</v>
      </c>
      <c r="H70" s="172">
        <v>0</v>
      </c>
      <c r="I70" s="194">
        <v>0</v>
      </c>
    </row>
    <row r="71" spans="2:9" ht="12.75">
      <c r="B71" s="234" t="s">
        <v>41</v>
      </c>
      <c r="C71" s="64" t="s">
        <v>179</v>
      </c>
      <c r="D71" s="39" t="str">
        <f>$D$13</f>
        <v>Jahr 2018</v>
      </c>
      <c r="E71" s="191">
        <v>0</v>
      </c>
      <c r="F71" s="168">
        <v>0</v>
      </c>
      <c r="G71" s="168">
        <v>0</v>
      </c>
      <c r="H71" s="168">
        <v>0</v>
      </c>
      <c r="I71" s="192">
        <v>0</v>
      </c>
    </row>
    <row r="72" spans="2:9" s="146" customFormat="1" ht="12.75">
      <c r="B72" s="234"/>
      <c r="C72" s="48"/>
      <c r="D72" s="48" t="str">
        <f>$D$14</f>
        <v>Jahr 2017</v>
      </c>
      <c r="E72" s="193">
        <v>0</v>
      </c>
      <c r="F72" s="172">
        <v>0</v>
      </c>
      <c r="G72" s="172">
        <v>0</v>
      </c>
      <c r="H72" s="172">
        <v>0</v>
      </c>
      <c r="I72" s="194">
        <v>0</v>
      </c>
    </row>
    <row r="73" spans="2:9" ht="12.75">
      <c r="B73" s="234" t="s">
        <v>43</v>
      </c>
      <c r="C73" s="64" t="s">
        <v>7</v>
      </c>
      <c r="D73" s="39" t="str">
        <f>$D$13</f>
        <v>Jahr 2018</v>
      </c>
      <c r="E73" s="191">
        <v>0</v>
      </c>
      <c r="F73" s="168">
        <v>0</v>
      </c>
      <c r="G73" s="168">
        <v>0</v>
      </c>
      <c r="H73" s="168">
        <v>0</v>
      </c>
      <c r="I73" s="192">
        <v>0</v>
      </c>
    </row>
    <row r="74" spans="2:9" s="146" customFormat="1" ht="12.75">
      <c r="B74" s="234"/>
      <c r="C74" s="48"/>
      <c r="D74" s="48" t="str">
        <f>$D$14</f>
        <v>Jahr 2017</v>
      </c>
      <c r="E74" s="193">
        <v>0</v>
      </c>
      <c r="F74" s="172">
        <v>0</v>
      </c>
      <c r="G74" s="172">
        <v>0</v>
      </c>
      <c r="H74" s="172">
        <v>0</v>
      </c>
      <c r="I74" s="194">
        <v>0</v>
      </c>
    </row>
    <row r="75" spans="2:9" ht="12.75">
      <c r="B75" s="234" t="s">
        <v>42</v>
      </c>
      <c r="C75" s="64" t="s">
        <v>2</v>
      </c>
      <c r="D75" s="39" t="str">
        <f>$D$13</f>
        <v>Jahr 2018</v>
      </c>
      <c r="E75" s="191">
        <v>0</v>
      </c>
      <c r="F75" s="168">
        <v>0</v>
      </c>
      <c r="G75" s="168">
        <v>0</v>
      </c>
      <c r="H75" s="168">
        <v>0</v>
      </c>
      <c r="I75" s="192">
        <v>0</v>
      </c>
    </row>
    <row r="76" spans="2:9" s="146" customFormat="1" ht="12.75">
      <c r="B76" s="234"/>
      <c r="C76" s="48"/>
      <c r="D76" s="48" t="str">
        <f>$D$14</f>
        <v>Jahr 2017</v>
      </c>
      <c r="E76" s="193">
        <v>0</v>
      </c>
      <c r="F76" s="172">
        <v>0</v>
      </c>
      <c r="G76" s="172">
        <v>0</v>
      </c>
      <c r="H76" s="172">
        <v>0</v>
      </c>
      <c r="I76" s="194">
        <v>0</v>
      </c>
    </row>
    <row r="77" spans="2:9" ht="12.75">
      <c r="B77" s="234" t="s">
        <v>17</v>
      </c>
      <c r="C77" s="64" t="s">
        <v>180</v>
      </c>
      <c r="D77" s="39" t="str">
        <f>$D$13</f>
        <v>Jahr 2018</v>
      </c>
      <c r="E77" s="191">
        <v>0</v>
      </c>
      <c r="F77" s="168">
        <v>0</v>
      </c>
      <c r="G77" s="168">
        <v>0</v>
      </c>
      <c r="H77" s="168">
        <v>0</v>
      </c>
      <c r="I77" s="192">
        <v>0</v>
      </c>
    </row>
    <row r="78" spans="2:9" s="146" customFormat="1" ht="12.75">
      <c r="B78" s="234"/>
      <c r="C78" s="48"/>
      <c r="D78" s="48" t="str">
        <f>$D$14</f>
        <v>Jahr 2017</v>
      </c>
      <c r="E78" s="193">
        <v>0</v>
      </c>
      <c r="F78" s="172">
        <v>0</v>
      </c>
      <c r="G78" s="172">
        <v>0</v>
      </c>
      <c r="H78" s="172">
        <v>0</v>
      </c>
      <c r="I78" s="194">
        <v>0</v>
      </c>
    </row>
    <row r="79" spans="2:9" ht="12.75">
      <c r="B79" s="234" t="s">
        <v>18</v>
      </c>
      <c r="C79" s="64" t="s">
        <v>181</v>
      </c>
      <c r="D79" s="39" t="str">
        <f>$D$13</f>
        <v>Jahr 2018</v>
      </c>
      <c r="E79" s="191">
        <v>0</v>
      </c>
      <c r="F79" s="168">
        <v>0</v>
      </c>
      <c r="G79" s="168">
        <v>0</v>
      </c>
      <c r="H79" s="168">
        <v>0</v>
      </c>
      <c r="I79" s="192">
        <v>0</v>
      </c>
    </row>
    <row r="80" spans="2:9" s="146" customFormat="1" ht="12.75">
      <c r="B80" s="234"/>
      <c r="C80" s="48"/>
      <c r="D80" s="48" t="str">
        <f>$D$14</f>
        <v>Jahr 2017</v>
      </c>
      <c r="E80" s="193">
        <v>0</v>
      </c>
      <c r="F80" s="172">
        <v>0</v>
      </c>
      <c r="G80" s="172">
        <v>0</v>
      </c>
      <c r="H80" s="172">
        <v>0</v>
      </c>
      <c r="I80" s="194">
        <v>0</v>
      </c>
    </row>
    <row r="81" spans="2:9" ht="12.75">
      <c r="B81" s="234" t="s">
        <v>20</v>
      </c>
      <c r="C81" s="64" t="s">
        <v>8</v>
      </c>
      <c r="D81" s="39" t="str">
        <f>$D$13</f>
        <v>Jahr 2018</v>
      </c>
      <c r="E81" s="191">
        <v>0</v>
      </c>
      <c r="F81" s="168">
        <v>0</v>
      </c>
      <c r="G81" s="168">
        <v>0</v>
      </c>
      <c r="H81" s="168">
        <v>0</v>
      </c>
      <c r="I81" s="192">
        <v>0</v>
      </c>
    </row>
    <row r="82" spans="2:9" s="146" customFormat="1" ht="12.75">
      <c r="B82" s="234"/>
      <c r="C82" s="48"/>
      <c r="D82" s="48" t="str">
        <f>$D$14</f>
        <v>Jahr 2017</v>
      </c>
      <c r="E82" s="193">
        <v>0</v>
      </c>
      <c r="F82" s="172">
        <v>0</v>
      </c>
      <c r="G82" s="172">
        <v>0</v>
      </c>
      <c r="H82" s="172">
        <v>0</v>
      </c>
      <c r="I82" s="194">
        <v>0</v>
      </c>
    </row>
    <row r="83" spans="2:9" ht="12.75">
      <c r="B83" s="234" t="s">
        <v>44</v>
      </c>
      <c r="C83" s="64" t="s">
        <v>182</v>
      </c>
      <c r="D83" s="39" t="str">
        <f>$D$13</f>
        <v>Jahr 2018</v>
      </c>
      <c r="E83" s="191">
        <v>0</v>
      </c>
      <c r="F83" s="168">
        <v>0</v>
      </c>
      <c r="G83" s="168">
        <v>0</v>
      </c>
      <c r="H83" s="168">
        <v>0</v>
      </c>
      <c r="I83" s="192">
        <v>0</v>
      </c>
    </row>
    <row r="84" spans="2:9" s="146" customFormat="1" ht="12.75">
      <c r="B84" s="234"/>
      <c r="C84" s="48"/>
      <c r="D84" s="48" t="str">
        <f>$D$14</f>
        <v>Jahr 2017</v>
      </c>
      <c r="E84" s="193">
        <v>0</v>
      </c>
      <c r="F84" s="172">
        <v>0</v>
      </c>
      <c r="G84" s="172">
        <v>0</v>
      </c>
      <c r="H84" s="172">
        <v>0</v>
      </c>
      <c r="I84" s="194">
        <v>0</v>
      </c>
    </row>
    <row r="85" spans="2:9" ht="12.75">
      <c r="B85" s="234" t="s">
        <v>45</v>
      </c>
      <c r="C85" s="64" t="s">
        <v>183</v>
      </c>
      <c r="D85" s="39" t="str">
        <f>$D$13</f>
        <v>Jahr 2018</v>
      </c>
      <c r="E85" s="191">
        <v>0</v>
      </c>
      <c r="F85" s="168">
        <v>0</v>
      </c>
      <c r="G85" s="168">
        <v>0</v>
      </c>
      <c r="H85" s="168">
        <v>0</v>
      </c>
      <c r="I85" s="192">
        <v>0</v>
      </c>
    </row>
    <row r="86" spans="2:9" s="146" customFormat="1" ht="12.75">
      <c r="B86" s="234"/>
      <c r="C86" s="48"/>
      <c r="D86" s="48" t="str">
        <f>$D$14</f>
        <v>Jahr 2017</v>
      </c>
      <c r="E86" s="193">
        <v>0</v>
      </c>
      <c r="F86" s="172">
        <v>0</v>
      </c>
      <c r="G86" s="172">
        <v>0</v>
      </c>
      <c r="H86" s="172">
        <v>0</v>
      </c>
      <c r="I86" s="194">
        <v>0</v>
      </c>
    </row>
    <row r="87" spans="2:9" ht="12.75">
      <c r="B87" s="234" t="s">
        <v>46</v>
      </c>
      <c r="C87" s="64" t="s">
        <v>184</v>
      </c>
      <c r="D87" s="39" t="str">
        <f>$D$13</f>
        <v>Jahr 2018</v>
      </c>
      <c r="E87" s="191">
        <v>0</v>
      </c>
      <c r="F87" s="168">
        <v>0</v>
      </c>
      <c r="G87" s="168">
        <v>0</v>
      </c>
      <c r="H87" s="168">
        <v>0</v>
      </c>
      <c r="I87" s="192">
        <v>0</v>
      </c>
    </row>
    <row r="88" spans="2:9" s="146" customFormat="1" ht="12.75">
      <c r="B88" s="254"/>
      <c r="C88" s="255"/>
      <c r="D88" s="255" t="str">
        <f>$D$14</f>
        <v>Jahr 2017</v>
      </c>
      <c r="E88" s="195">
        <v>0</v>
      </c>
      <c r="F88" s="196">
        <v>0</v>
      </c>
      <c r="G88" s="196">
        <v>0</v>
      </c>
      <c r="H88" s="196">
        <v>0</v>
      </c>
      <c r="I88" s="197">
        <v>0</v>
      </c>
    </row>
    <row r="89" spans="3:9" ht="19.5" customHeight="1" hidden="1">
      <c r="C89" s="276">
        <f>IF(INT(AktJahrMonat)&gt;201503,"","Note: Further cover assets are grouped in finer detail from second quarter 2014 onwards. So far there are no adequate data for the previous periods available.")</f>
      </c>
      <c r="D89" s="279"/>
      <c r="E89" s="279"/>
      <c r="F89" s="279"/>
      <c r="G89" s="279"/>
      <c r="H89" s="279"/>
      <c r="I89" s="279"/>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2015-06-07T10:32:12Z</cp:lastPrinted>
  <dcterms:created xsi:type="dcterms:W3CDTF">2004-12-14T13:06:41Z</dcterms:created>
  <dcterms:modified xsi:type="dcterms:W3CDTF">2018-04-17T11:42:44Z</dcterms:modified>
  <cp:category/>
  <cp:version/>
  <cp:contentType/>
  <cp:contentStatus/>
</cp:coreProperties>
</file>