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12\"/>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P12" i="35"/>
  <c r="O12" i="35" s="1"/>
  <c r="N12" i="35"/>
  <c r="M12" i="35"/>
  <c r="L12" i="35"/>
  <c r="K12" i="35"/>
  <c r="J12" i="35"/>
  <c r="I12" i="35"/>
  <c r="E12" i="35" s="1"/>
  <c r="H12" i="35"/>
  <c r="G12" i="35"/>
  <c r="F12" i="35"/>
  <c r="D12" i="35"/>
  <c r="D86" i="35" s="1"/>
  <c r="J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H11"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26" i="2"/>
  <c r="G26" i="2"/>
  <c r="E26" i="2"/>
  <c r="I9" i="7"/>
  <c r="B71" i="2" s="1"/>
  <c r="F14" i="7"/>
  <c r="E8" i="23"/>
  <c r="F12" i="7"/>
  <c r="D11" i="21" s="1"/>
  <c r="I64" i="2"/>
  <c r="H64" i="2"/>
  <c r="G64" i="2"/>
  <c r="F64" i="2"/>
  <c r="E64" i="2"/>
  <c r="D64" i="2"/>
  <c r="I51" i="2"/>
  <c r="H51" i="2"/>
  <c r="G51" i="2"/>
  <c r="F51" i="2"/>
  <c r="E51" i="2"/>
  <c r="D51" i="2"/>
  <c r="I38" i="2"/>
  <c r="H38" i="2"/>
  <c r="G38" i="2"/>
  <c r="F38" i="2"/>
  <c r="E38" i="2"/>
  <c r="D38" i="2"/>
  <c r="I25" i="2"/>
  <c r="H25" i="2"/>
  <c r="H26" i="2" s="1"/>
  <c r="G25" i="2"/>
  <c r="F25" i="2"/>
  <c r="F26" i="2" s="1"/>
  <c r="E25" i="2"/>
  <c r="D25" i="2"/>
  <c r="D26" i="2" s="1"/>
  <c r="F15" i="7"/>
  <c r="B30" i="2" s="1"/>
  <c r="B16" i="2"/>
  <c r="F11" i="7"/>
  <c r="C60" i="2" s="1"/>
  <c r="D20" i="3"/>
  <c r="E20" i="3"/>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13" i="21"/>
  <c r="D43" i="21" s="1"/>
  <c r="D12" i="21"/>
  <c r="D32" i="3"/>
  <c r="E32" i="3"/>
  <c r="G48" i="19"/>
  <c r="F48" i="19"/>
  <c r="D36" i="19"/>
  <c r="F36" i="19" s="1"/>
  <c r="E36" i="19"/>
  <c r="G36" i="19" s="1"/>
  <c r="G35" i="19"/>
  <c r="F35" i="19"/>
  <c r="G22" i="19"/>
  <c r="F22" i="19"/>
  <c r="F10" i="7"/>
  <c r="F5" i="7" s="1"/>
  <c r="F9" i="7"/>
  <c r="E11" i="17"/>
  <c r="I11" i="17" s="1"/>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D29" i="21"/>
  <c r="D58" i="20"/>
  <c r="C19" i="29"/>
  <c r="B107" i="23"/>
  <c r="D57" i="21"/>
  <c r="D77" i="21"/>
  <c r="D75" i="20"/>
  <c r="D44" i="3"/>
  <c r="E44" i="3" s="1"/>
  <c r="C47" i="2"/>
  <c r="C48" i="2" s="1"/>
  <c r="D49" i="19"/>
  <c r="F49" i="19" s="1"/>
  <c r="C62" i="2"/>
  <c r="C21" i="2"/>
  <c r="C22" i="2" s="1"/>
  <c r="E11" i="21"/>
  <c r="J11" i="21" s="1"/>
  <c r="E11" i="29"/>
  <c r="F11" i="29" s="1"/>
  <c r="E12" i="31"/>
  <c r="H12" i="31" s="1"/>
  <c r="D12" i="33"/>
  <c r="D43" i="33"/>
  <c r="D59" i="33"/>
  <c r="D75" i="33"/>
  <c r="E12" i="32"/>
  <c r="F12" i="32" s="1"/>
  <c r="E12" i="33"/>
  <c r="G12" i="33" s="1"/>
  <c r="D37" i="21"/>
  <c r="F10" i="19"/>
  <c r="D21" i="20"/>
  <c r="D23" i="20"/>
  <c r="D15" i="20"/>
  <c r="D11" i="17"/>
  <c r="D23" i="19"/>
  <c r="F23" i="19" s="1"/>
  <c r="C34" i="2"/>
  <c r="C36" i="2" s="1"/>
  <c r="E15" i="20"/>
  <c r="K15" i="20" s="1"/>
  <c r="D17" i="33"/>
  <c r="D33" i="33"/>
  <c r="D49" i="33"/>
  <c r="D81" i="33"/>
  <c r="C89" i="33"/>
  <c r="E59" i="2"/>
  <c r="G59" i="2" s="1"/>
  <c r="C64" i="2"/>
  <c r="D26" i="32"/>
  <c r="D15" i="21"/>
  <c r="D68" i="21"/>
  <c r="D41" i="21"/>
  <c r="D43" i="20"/>
  <c r="D55" i="20"/>
  <c r="D46" i="2"/>
  <c r="H46" i="2" s="1"/>
  <c r="F21" i="19"/>
  <c r="E12" i="30"/>
  <c r="F12" i="30"/>
  <c r="D80" i="31"/>
  <c r="D12" i="32"/>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D38" i="31"/>
  <c r="D74" i="31"/>
  <c r="D16" i="17"/>
  <c r="D23" i="21"/>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11" i="29"/>
  <c r="G12" i="30"/>
  <c r="D91" i="20"/>
  <c r="H12" i="30"/>
  <c r="D15" i="30"/>
  <c r="D19" i="30"/>
  <c r="D23" i="30"/>
  <c r="D31" i="30"/>
  <c r="D35" i="30"/>
  <c r="D39" i="30"/>
  <c r="D47" i="30"/>
  <c r="D51" i="30"/>
  <c r="D55" i="30"/>
  <c r="D63" i="30"/>
  <c r="D67" i="30"/>
  <c r="D71" i="30"/>
  <c r="D79" i="30"/>
  <c r="D83" i="30"/>
  <c r="D87" i="30"/>
  <c r="I12" i="30"/>
  <c r="D59" i="20"/>
  <c r="D27" i="20"/>
  <c r="D89" i="20"/>
  <c r="D25" i="20"/>
  <c r="D69" i="20"/>
  <c r="D37" i="20"/>
  <c r="D17" i="30"/>
  <c r="D21" i="30"/>
  <c r="D29" i="30"/>
  <c r="D33" i="30"/>
  <c r="D37" i="30"/>
  <c r="D45" i="30"/>
  <c r="D49" i="30"/>
  <c r="D53" i="30"/>
  <c r="D61" i="30"/>
  <c r="D65" i="30"/>
  <c r="D69" i="30"/>
  <c r="D77" i="30"/>
  <c r="D81" i="30"/>
  <c r="C28" i="2"/>
  <c r="I12" i="33"/>
  <c r="H12" i="33"/>
  <c r="E23" i="19"/>
  <c r="G23" i="19" s="1"/>
  <c r="G12" i="32"/>
  <c r="D24" i="30"/>
  <c r="D23" i="33"/>
  <c r="D55" i="33"/>
  <c r="D71" i="33"/>
  <c r="D87" i="33"/>
  <c r="D45" i="33"/>
  <c r="D61" i="33"/>
  <c r="D77" i="33"/>
  <c r="D35" i="33"/>
  <c r="D51" i="33"/>
  <c r="D67" i="33"/>
  <c r="D25" i="33"/>
  <c r="D41" i="33"/>
  <c r="D57" i="33"/>
  <c r="D34" i="30"/>
  <c r="H20" i="2"/>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44" i="33"/>
  <c r="D34" i="20"/>
  <c r="D68" i="20"/>
  <c r="D56" i="33"/>
  <c r="F59" i="2"/>
  <c r="Q11" i="35" l="1"/>
  <c r="R11" i="35"/>
  <c r="T11" i="35"/>
  <c r="P11" i="35"/>
  <c r="S11" i="35"/>
  <c r="E17" i="20"/>
  <c r="E16" i="20"/>
  <c r="H11" i="17"/>
  <c r="F12" i="33"/>
  <c r="C25" i="2"/>
  <c r="C24" i="2"/>
  <c r="C35" i="2"/>
  <c r="C37" i="2"/>
  <c r="C23" i="2"/>
  <c r="C49" i="2"/>
  <c r="F11" i="17"/>
  <c r="G11" i="29"/>
  <c r="F12" i="31"/>
  <c r="C50" i="2"/>
  <c r="G15" i="20"/>
  <c r="J15" i="20"/>
  <c r="G12" i="31"/>
  <c r="G11" i="17"/>
  <c r="G11" i="21"/>
  <c r="C54" i="2"/>
  <c r="D12" i="30"/>
  <c r="F13" i="7"/>
  <c r="C7" i="20" s="1"/>
  <c r="I33" i="2"/>
  <c r="D62" i="33"/>
  <c r="D72" i="33"/>
  <c r="D86" i="33"/>
  <c r="D60" i="33"/>
  <c r="F46" i="2"/>
  <c r="C89" i="31"/>
  <c r="D73" i="21"/>
  <c r="D61" i="21"/>
  <c r="D49" i="21"/>
  <c r="D66" i="33"/>
  <c r="D46" i="33"/>
  <c r="D22" i="33"/>
  <c r="D17" i="21"/>
  <c r="D19" i="21"/>
  <c r="C89" i="21"/>
  <c r="C19" i="17"/>
  <c r="D45" i="21"/>
  <c r="B60" i="19"/>
  <c r="D55" i="21"/>
  <c r="D85" i="21"/>
  <c r="D69" i="21"/>
  <c r="D76" i="20"/>
  <c r="C89" i="30"/>
  <c r="D82" i="33"/>
  <c r="D18" i="33"/>
  <c r="D40" i="33"/>
  <c r="C90" i="21"/>
  <c r="D54" i="33"/>
  <c r="D67" i="21"/>
  <c r="D26" i="20"/>
  <c r="D36" i="33"/>
  <c r="D38" i="33"/>
  <c r="D28" i="33"/>
  <c r="D54" i="30"/>
  <c r="D53" i="21"/>
  <c r="D35" i="21"/>
  <c r="D51" i="21"/>
  <c r="D78" i="33"/>
  <c r="D34" i="33"/>
  <c r="D79" i="21"/>
  <c r="D87" i="21"/>
  <c r="B53" i="3"/>
  <c r="C92" i="20"/>
  <c r="D21" i="21"/>
  <c r="D59" i="21"/>
  <c r="D71" i="21"/>
  <c r="H33" i="2"/>
  <c r="D24" i="33"/>
  <c r="D76" i="33"/>
  <c r="D33" i="20"/>
  <c r="D31" i="20"/>
  <c r="D63" i="33"/>
  <c r="D58" i="30"/>
  <c r="D15" i="33"/>
  <c r="D69" i="33"/>
  <c r="D73" i="33"/>
  <c r="D83" i="33"/>
  <c r="D19" i="33"/>
  <c r="D29" i="33"/>
  <c r="D39" i="33"/>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5" i="23"/>
  <c r="D36" i="32"/>
  <c r="D88" i="31"/>
  <c r="D34" i="31"/>
  <c r="D72" i="31"/>
  <c r="D48" i="21"/>
  <c r="D34" i="21"/>
  <c r="D58" i="21"/>
  <c r="D74" i="21"/>
  <c r="D14" i="21"/>
  <c r="D76" i="32"/>
  <c r="D22" i="32"/>
  <c r="D42" i="30"/>
  <c r="D72" i="32"/>
  <c r="D30" i="32"/>
  <c r="D56" i="32"/>
  <c r="D50" i="32"/>
  <c r="D16" i="32"/>
  <c r="D84" i="32"/>
  <c r="D88" i="30"/>
  <c r="D18" i="30"/>
  <c r="D82" i="30"/>
  <c r="D72" i="30"/>
  <c r="D20" i="30"/>
  <c r="C38" i="2"/>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X11" i="35"/>
  <c r="W11" i="35"/>
  <c r="V11" i="35"/>
  <c r="C5" i="31"/>
  <c r="B17" i="3"/>
  <c r="B29" i="3"/>
  <c r="B5" i="19"/>
  <c r="B41" i="3"/>
  <c r="C5" i="30"/>
  <c r="C6" i="17"/>
  <c r="C5" i="33"/>
  <c r="C6" i="21"/>
  <c r="C5" i="32"/>
  <c r="C6" i="29"/>
  <c r="B17" i="2"/>
  <c r="B5" i="3"/>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<sst xmlns="http://schemas.openxmlformats.org/spreadsheetml/2006/main" count="1016" uniqueCount="314">
  <si>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</si>
  <si>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</si>
  <si>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</si>
  <si>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</si>
  <si>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</si>
  <si>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</si>
  <si>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</si>
  <si>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</si>
  <si>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</si>
  <si>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</si>
  <si>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</si>
  <si>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</si>
  <si>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</si>
  <si>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</si>
  <si>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</si>
  <si>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</si>
  <si>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</si>
  <si>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</si>
  <si>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</si>
  <si>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</si>
  <si>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</si>
  <si>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</si>
  <si>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</si>
  <si>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</si>
  <si>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</si>
  <si>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</si>
  <si>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</si>
  <si>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</si>
  <si>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</si>
  <si>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</si>
  <si>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</si>
  <si>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</si>
  <si>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</si>
  <si>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</si>
  <si>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</si>
  <si>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</si>
  <si>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</si>
  <si>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</si>
  <si>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</si>
  <si>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</si>
  <si>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</si>
  <si>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</si>
  <si>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</si>
  <si>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</si>
  <si>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</si>
  <si>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</si>
  <si>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</si>
  <si>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</si>
  <si>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</si>
  <si>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</si>
  <si>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</si>
  <si>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</si>
  <si>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</si>
  <si>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</si>
  <si>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</si>
  <si>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</si>
  <si>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</si>
  <si>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</si>
  <si>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</si>
  <si>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</si>
  <si>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</si>
  <si>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</si>
  <si>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</si>
  <si>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</si>
  <si>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</si>
  <si>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</si>
  <si>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</si>
  <si>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</si>
  <si>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</si>
  <si>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</si>
  <si>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</si>
  <si>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</si>
  <si>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</si>
  <si>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</si>
  <si>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</si>
  <si>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</si>
  <si>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</si>
  <si>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</si>
  <si>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</si>
  <si>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</si>
  <si>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</si>
  <si>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</si>
  <si>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</si>
  <si>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</si>
  <si>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</si>
  <si>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</si>
  <si>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</si>
  <si>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</si>
  <si>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</si>
  <si>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</si>
  <si>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</si>
  <si>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</si>
  <si>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</si>
  <si>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</si>
  <si>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</si>
  <si>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</si>
  <si>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</si>
  <si>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</si>
  <si>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</si>
  <si>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</si>
  <si>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</si>
  <si>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</si>
  <si>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</si>
  <si>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</si>
  <si>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</si>
  <si>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</si>
  <si>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</si>
  <si>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</si>
  <si>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</si>
  <si>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</si>
  <si>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</si>
  <si>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</si>
  <si>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</si>
  <si>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</si>
  <si>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</si>
  <si>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</si>
  <si>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</si>
  <si>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</si>
  <si>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</si>
  <si>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</si>
  <si>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</si>
  <si>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</si>
  <si>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</si>
  <si>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</si>
  <si>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</si>
  <si>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</si>
  <si>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</si>
  <si>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</si>
  <si>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</si>
  <si>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</si>
  <si>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</si>
  <si>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</si>
  <si>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</si>
  <si>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</si>
  <si>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</si>
  <si>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</si>
  <si>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</si>
  <si>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</si>
  <si>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</si>
  <si>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</si>
  <si>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</si>
  <si>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</si>
  <si>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</si>
  <si>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</si>
  <si>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</si>
  <si>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</si>
  <si>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</si>
  <si>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</si>
  <si>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</si>
  <si>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</si>
  <si>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</si>
  <si>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</si>
  <si>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</si>
  <si>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</si>
  <si>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</si>
  <si>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</si>
  <si>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</si>
  <si>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</si>
  <si>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</si>
  <si>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</si>
  <si>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</si>
  <si>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</si>
  <si>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</si>
  <si>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</si>
  <si>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</si>
  <si>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</si>
  <si>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</si>
  <si>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</si>
  <si>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</si>
  <si>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</si>
  <si>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</si>
  <si>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</si>
  <si>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</si>
  <si>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</si>
  <si>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</si>
  <si>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</si>
  <si>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</si>
  <si>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</si>
  <si>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</si>
  <si>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</si>
  <si>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</si>
  <si>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</si>
  <si>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</si>
  <si>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</si>
  <si>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</si>
  <si>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</si>
  <si>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</si>
  <si>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</si>
  <si>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</si>
  <si>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</si>
  <si>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</si>
  <si>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</si>
  <si>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</si>
  <si>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</si>
  <si>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</si>
  <si>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</si>
  <si>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</si>
  <si>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</si>
  <si>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</si>
  <si>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</si>
  <si>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</si>
  <si>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</si>
  <si>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</si>
  <si>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</si>
  <si>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</si>
  <si>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</si>
  <si>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</si>
  <si>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</si>
  <si>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</si>
  <si>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</si>
  <si>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</si>
  <si>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</si>
  <si>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</si>
  <si>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</si>
  <si>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</si>
  <si>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</si>
  <si>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</si>
  <si>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</si>
  <si>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</si>
  <si>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</si>
  <si>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</si>
  <si>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</si>
  <si>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</si>
  <si>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</si>
  <si>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</si>
  <si>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</si>
  <si>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</si>
  <si>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</si>
  <si>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</si>
  <si>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</si>
  <si>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</si>
  <si>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</si>
  <si>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</si>
  <si>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</si>
  <si>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</si>
  <si>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</si>
  <si>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</si>
  <si>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</si>
  <si>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</si>
  <si>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</si>
  <si>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</si>
  <si>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</si>
  <si>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</si>
  <si>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</si>
  <si>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</si>
  <si>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</si>
  <si>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</si>
  <si>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</si>
  <si>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</si>
  <si>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</si>
  <si>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</si>
  <si>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</si>
  <si>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</si>
  <si>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</si>
  <si>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</si>
  <si>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</si>
  <si>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</si>
  <si>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</si>
  <si>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</si>
  <si>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</si>
  <si>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</si>
  <si>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</si>
  <si>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</si>
  <si>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</si>
  <si>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</si>
  <si>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</si>
  <si>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</si>
  <si>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</si>
  <si>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</si>
  <si>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</si>
  <si>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</si>
  <si>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</si>
  <si>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</si>
  <si>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</si>
  <si>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</si>
  <si>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</si>
  <si>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</si>
  <si>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</si>
  <si>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</si>
  <si>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</si>
  <si>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</si>
  <si>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</si>
  <si>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</si>
  <si>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</si>
  <si>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</si>
  <si>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</si>
  <si>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</si>
  <si>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</si>
  <si>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</si>
  <si>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</si>
  <si>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</si>
  <si>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</si>
  <si>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</si>
  <si>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</si>
  <si>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</si>
  <si>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</si>
  <si>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</si>
  <si>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</si>
  <si>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DOR</t>
  </si>
  <si>
    <t>Sparkasse Dortmund</t>
  </si>
  <si>
    <t>C:\DSGVBatch\Export\202012\PfbTvDU_DOR_202012</t>
  </si>
  <si>
    <t>K</t>
  </si>
  <si>
    <t>Freistuhl 2</t>
  </si>
  <si>
    <t>44137 Dortmund</t>
  </si>
  <si>
    <t xml:space="preserve">Telefon: </t>
  </si>
  <si>
    <t>Telefax: 0231 183-77183</t>
  </si>
  <si>
    <t>E-Mail: info@sparkasse-dortmund.de</t>
  </si>
  <si>
    <t>Internet: www.sparkasse-dortmund.de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</si>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</sst>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2020</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2020</v>
      </c>
      <c r="E20" s="299" t="str">
        <f>AktQuartKurz &amp; " " &amp; (AktJahr-1)</f>
        <v>Q4 2019</v>
      </c>
      <c r="F20" s="19" t="str">
        <f>D20</f>
        <v>Q4 2020</v>
      </c>
      <c r="G20" s="299" t="str">
        <f>E20</f>
        <v>Q4 2019</v>
      </c>
      <c r="H20" s="19" t="str">
        <f>D20</f>
        <v>Q4 2020</v>
      </c>
      <c r="I20" s="299" t="str">
        <f>E20</f>
        <v>Q4 2019</v>
      </c>
      <c r="J20"/>
      <c r="L20" s="239"/>
    </row>
    <row r="21" spans="1:12" s="7" customFormat="1" ht="15" customHeight="1">
      <c r="A21" s="172">
        <v>0</v>
      </c>
      <c r="B21" s="318" t="s">
        <v>58</v>
      </c>
      <c r="C21" s="20" t="str">
        <f>"(" &amp; Einheit_Waehrung &amp; ")"</f>
        <v>(Mio. €)</v>
      </c>
      <c r="D21" s="144">
        <v>5</v>
      </c>
      <c r="E21" s="300">
        <v>0</v>
      </c>
      <c r="F21" s="144">
        <v>5.0999999999999996</v>
      </c>
      <c r="G21" s="300">
        <v>0</v>
      </c>
      <c r="H21" s="144">
        <v>4</v>
      </c>
      <c r="I21" s="300">
        <v>0</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228.4</v>
      </c>
      <c r="E23" s="302">
        <v>0</v>
      </c>
      <c r="F23" s="146">
        <v>267.2</v>
      </c>
      <c r="G23" s="302">
        <v>0</v>
      </c>
      <c r="H23" s="146">
        <v>221.7</v>
      </c>
      <c r="I23" s="302">
        <v>0</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223.4</v>
      </c>
      <c r="E25" s="300">
        <f t="shared" si="0"/>
        <v>0</v>
      </c>
      <c r="F25" s="144">
        <f t="shared" si="0"/>
        <v>262.10000000000002</v>
      </c>
      <c r="G25" s="300">
        <f t="shared" si="0"/>
        <v>0</v>
      </c>
      <c r="H25" s="144">
        <f t="shared" si="0"/>
        <v>217.7</v>
      </c>
      <c r="I25" s="300">
        <f t="shared" si="0"/>
        <v>0</v>
      </c>
      <c r="J25"/>
    </row>
    <row r="26" spans="1:12" s="7" customFormat="1" ht="15" customHeight="1">
      <c r="A26" s="172">
        <v>0</v>
      </c>
      <c r="B26" s="359" t="s">
        <v>69</v>
      </c>
      <c r="C26" s="359"/>
      <c r="D26" s="147">
        <f t="shared" ref="D26:I26" si="1">IF(D21=0,0,ROUND(100*D25/D21,1))</f>
        <v>4468</v>
      </c>
      <c r="E26" s="303">
        <f t="shared" si="1"/>
        <v>0</v>
      </c>
      <c r="F26" s="147">
        <f t="shared" si="1"/>
        <v>5139.2</v>
      </c>
      <c r="G26" s="303">
        <f t="shared" si="1"/>
        <v>0</v>
      </c>
      <c r="H26" s="147">
        <f t="shared" si="1"/>
        <v>5442.5</v>
      </c>
      <c r="I26" s="303">
        <f t="shared" si="1"/>
        <v>0</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2020</v>
      </c>
      <c r="E33" s="299" t="str">
        <f>AktQuartKurz &amp; " " &amp; (AktJahr-1)</f>
        <v>Q4 2019</v>
      </c>
      <c r="F33" s="19" t="str">
        <f>D33</f>
        <v>Q4 2020</v>
      </c>
      <c r="G33" s="299" t="str">
        <f>E33</f>
        <v>Q4 2019</v>
      </c>
      <c r="H33" s="19" t="str">
        <f>D33</f>
        <v>Q4 2020</v>
      </c>
      <c r="I33" s="299" t="str">
        <f>E33</f>
        <v>Q4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2020</v>
      </c>
      <c r="E46" s="299" t="str">
        <f>AktQuartKurz &amp; " " &amp; (AktJahr-1)</f>
        <v>Q4 2019</v>
      </c>
      <c r="F46" s="19" t="str">
        <f>D46</f>
        <v>Q4 2020</v>
      </c>
      <c r="G46" s="299" t="str">
        <f>E46</f>
        <v>Q4 2019</v>
      </c>
      <c r="H46" s="19" t="str">
        <f>D46</f>
        <v>Q4 2020</v>
      </c>
      <c r="I46" s="299" t="str">
        <f>E46</f>
        <v>Q4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2020</v>
      </c>
      <c r="E59" s="299" t="str">
        <f>AktQuartKurz &amp; " " &amp; (AktJahr-1)</f>
        <v>Q4 2019</v>
      </c>
      <c r="F59" s="19" t="str">
        <f>D59</f>
        <v>Q4 2020</v>
      </c>
      <c r="G59" s="299" t="str">
        <f>E59</f>
        <v>Q4 2019</v>
      </c>
      <c r="H59" s="19" t="str">
        <f>D59</f>
        <v>Q4 2020</v>
      </c>
      <c r="I59" s="299" t="str">
        <f>E59</f>
        <v>Q4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2020</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4. Quartal 2020</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Q4 2020</v>
      </c>
      <c r="E8" s="202" t="str">
        <f>AktQuartKurz &amp; " " &amp; (AktJahr-1)</f>
        <v>Q4 2019</v>
      </c>
    </row>
    <row r="9" spans="1:5" ht="15.95" customHeight="1">
      <c r="A9" s="269">
        <v>0</v>
      </c>
      <c r="B9" s="351" t="s">
        <v>207</v>
      </c>
      <c r="C9" s="203" t="s">
        <v>208</v>
      </c>
      <c r="D9" s="204">
        <v>5</v>
      </c>
      <c r="E9" s="205">
        <v>0</v>
      </c>
    </row>
    <row r="10" spans="1:5" s="274" customFormat="1" ht="20.100000000000001" customHeight="1" thickBot="1">
      <c r="A10" s="272">
        <v>0</v>
      </c>
      <c r="B10" s="273" t="s">
        <v>209</v>
      </c>
      <c r="C10" s="206" t="s">
        <v>210</v>
      </c>
      <c r="D10" s="313">
        <v>100</v>
      </c>
      <c r="E10" s="314">
        <v>0</v>
      </c>
    </row>
    <row r="11" spans="1:5" ht="8.1" customHeight="1" thickBot="1">
      <c r="A11" s="269">
        <v>0</v>
      </c>
      <c r="B11" s="348"/>
      <c r="C11" s="349"/>
      <c r="D11" s="349"/>
      <c r="E11" s="350"/>
    </row>
    <row r="12" spans="1:5" ht="15.95" customHeight="1">
      <c r="A12" s="269">
        <v>0</v>
      </c>
      <c r="B12" s="352" t="s">
        <v>59</v>
      </c>
      <c r="C12" s="207" t="s">
        <v>208</v>
      </c>
      <c r="D12" s="204">
        <v>228.4</v>
      </c>
      <c r="E12" s="205">
        <v>0</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2.78</v>
      </c>
      <c r="E28" s="211">
        <v>0</v>
      </c>
    </row>
    <row r="29" spans="1:5" ht="20.100000000000001" customHeight="1">
      <c r="A29" s="269">
        <v>0</v>
      </c>
      <c r="B29" s="276" t="s">
        <v>265</v>
      </c>
      <c r="C29" s="212" t="s">
        <v>210</v>
      </c>
      <c r="D29" s="210">
        <v>56.83</v>
      </c>
      <c r="E29" s="211">
        <v>0</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Q4 2020</v>
      </c>
      <c r="E33" s="202" t="str">
        <f>AktQuartKurz &amp; " " &amp; (AktJahr-1)</f>
        <v>Q4 2019</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Q4 2020</v>
      </c>
      <c r="E58" s="202" t="str">
        <f>AktQuartKurz &amp; " " &amp; (AktJahr-1)</f>
        <v>Q4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Q4 2020</v>
      </c>
      <c r="E83" s="202" t="str">
        <f>AktQuartKurz &amp; " " &amp; (AktJahr-1)</f>
        <v>Q4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44256</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DOR, erstellt am 01-März-2021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DOR</v>
      </c>
      <c r="G7" s="87"/>
      <c r="H7" s="91" t="s">
        <v>184</v>
      </c>
      <c r="I7" s="134" t="s">
        <v>173</v>
      </c>
      <c r="J7" s="97" t="s">
        <v>186</v>
      </c>
    </row>
    <row r="8" spans="2:11">
      <c r="B8" s="84" t="s">
        <v>171</v>
      </c>
      <c r="C8" s="284" t="s">
        <v>299</v>
      </c>
      <c r="D8" s="87"/>
      <c r="E8" s="91" t="s">
        <v>166</v>
      </c>
      <c r="F8" s="128" t="str">
        <f>IF(AuswertBasis = "Verband","alle Pfandbriefemittenten",AuswertBasis)</f>
        <v>Institut DOR</v>
      </c>
      <c r="G8" s="87"/>
      <c r="H8" s="91" t="s">
        <v>185</v>
      </c>
      <c r="I8" s="134" t="s">
        <v>173</v>
      </c>
      <c r="J8" s="97" t="s">
        <v>187</v>
      </c>
    </row>
    <row r="9" spans="2:11">
      <c r="B9" s="84" t="s">
        <v>146</v>
      </c>
      <c r="C9" s="121" t="s">
        <v>122</v>
      </c>
      <c r="D9" s="87"/>
      <c r="E9" s="91" t="s">
        <v>161</v>
      </c>
      <c r="F9" s="127">
        <f>DATE(AktJahr,AktMonat+1,0)</f>
        <v>44196</v>
      </c>
      <c r="G9" s="85"/>
      <c r="H9" s="280" t="s">
        <v>243</v>
      </c>
      <c r="I9" s="82" t="str">
        <f>(AktJahr &amp; RIGHT("0" &amp; AktMonat,2))</f>
        <v>202012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2020</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2020</v>
      </c>
      <c r="E8" s="369"/>
      <c r="F8" s="368" t="str">
        <f>AktQuartKurz &amp; " " &amp; (AktJahr-1)</f>
        <v>Q4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3.3</v>
      </c>
      <c r="F11" s="150">
        <v>0</v>
      </c>
      <c r="G11" s="151">
        <v>0</v>
      </c>
    </row>
    <row r="12" spans="1:7">
      <c r="A12" s="172">
        <v>0</v>
      </c>
      <c r="B12" s="367" t="s">
        <v>199</v>
      </c>
      <c r="C12" s="367"/>
      <c r="D12" s="150">
        <v>0</v>
      </c>
      <c r="E12" s="151">
        <v>2.5</v>
      </c>
      <c r="F12" s="150">
        <v>0</v>
      </c>
      <c r="G12" s="151">
        <v>0</v>
      </c>
    </row>
    <row r="13" spans="1:7">
      <c r="A13" s="172">
        <v>0</v>
      </c>
      <c r="B13" s="367" t="s">
        <v>201</v>
      </c>
      <c r="C13" s="367"/>
      <c r="D13" s="150">
        <v>0</v>
      </c>
      <c r="E13" s="151">
        <v>2.6</v>
      </c>
      <c r="F13" s="150">
        <v>0</v>
      </c>
      <c r="G13" s="151">
        <v>0</v>
      </c>
    </row>
    <row r="14" spans="1:7">
      <c r="A14" s="172">
        <v>0</v>
      </c>
      <c r="B14" s="36" t="s">
        <v>200</v>
      </c>
      <c r="C14" s="36"/>
      <c r="D14" s="152">
        <v>0</v>
      </c>
      <c r="E14" s="153">
        <v>4.3</v>
      </c>
      <c r="F14" s="152">
        <v>0</v>
      </c>
      <c r="G14" s="153">
        <v>0</v>
      </c>
    </row>
    <row r="15" spans="1:7">
      <c r="A15" s="172">
        <v>0</v>
      </c>
      <c r="B15" s="36" t="s">
        <v>26</v>
      </c>
      <c r="C15" s="36"/>
      <c r="D15" s="152">
        <v>0</v>
      </c>
      <c r="E15" s="153">
        <v>6</v>
      </c>
      <c r="F15" s="152">
        <v>0</v>
      </c>
      <c r="G15" s="153">
        <v>0</v>
      </c>
    </row>
    <row r="16" spans="1:7">
      <c r="A16" s="172">
        <v>0</v>
      </c>
      <c r="B16" s="36" t="s">
        <v>1</v>
      </c>
      <c r="C16" s="36"/>
      <c r="D16" s="152">
        <v>0</v>
      </c>
      <c r="E16" s="153">
        <v>8.3000000000000007</v>
      </c>
      <c r="F16" s="152">
        <v>0</v>
      </c>
      <c r="G16" s="153">
        <v>0</v>
      </c>
    </row>
    <row r="17" spans="1:7">
      <c r="A17" s="172">
        <v>0</v>
      </c>
      <c r="B17" s="36" t="s">
        <v>2</v>
      </c>
      <c r="C17" s="36"/>
      <c r="D17" s="152">
        <v>0</v>
      </c>
      <c r="E17" s="153">
        <v>13.2</v>
      </c>
      <c r="F17" s="152">
        <v>0</v>
      </c>
      <c r="G17" s="153">
        <v>0</v>
      </c>
    </row>
    <row r="18" spans="1:7">
      <c r="A18" s="172">
        <v>0</v>
      </c>
      <c r="B18" s="367" t="s">
        <v>24</v>
      </c>
      <c r="C18" s="367"/>
      <c r="D18" s="150">
        <v>5</v>
      </c>
      <c r="E18" s="151">
        <v>115.7</v>
      </c>
      <c r="F18" s="150">
        <v>0</v>
      </c>
      <c r="G18" s="151">
        <v>0</v>
      </c>
    </row>
    <row r="19" spans="1:7">
      <c r="A19" s="172">
        <v>0</v>
      </c>
      <c r="B19" s="367" t="s">
        <v>16</v>
      </c>
      <c r="C19" s="367"/>
      <c r="D19" s="150">
        <v>0</v>
      </c>
      <c r="E19" s="151">
        <v>72.5</v>
      </c>
      <c r="F19" s="150">
        <v>0</v>
      </c>
      <c r="G19" s="151">
        <v>0</v>
      </c>
    </row>
    <row r="20" spans="1:7" ht="20.100000000000001" customHeight="1">
      <c r="B20" s="8"/>
      <c r="C20" s="8"/>
      <c r="D20" s="8"/>
      <c r="E20" s="8"/>
      <c r="F20" s="8"/>
      <c r="G20" s="8"/>
    </row>
    <row r="21" spans="1:7" ht="12.75" customHeight="1">
      <c r="A21" s="172">
        <v>1</v>
      </c>
      <c r="B21" s="318" t="s">
        <v>27</v>
      </c>
      <c r="C21" s="240"/>
      <c r="D21" s="368" t="str">
        <f>AktQuartKurz &amp; " " &amp; AktJahr</f>
        <v>Q4 2020</v>
      </c>
      <c r="E21" s="369"/>
      <c r="F21" s="368" t="str">
        <f>AktQuartKurz &amp; " " &amp; (AktJahr-1)</f>
        <v>Q4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Q4 2020</v>
      </c>
      <c r="E34" s="369"/>
      <c r="F34" s="368" t="str">
        <f>AktQuartKurz &amp; " " &amp; (AktJahr-1)</f>
        <v>Q4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2020</v>
      </c>
      <c r="E47" s="369"/>
      <c r="F47" s="368" t="str">
        <f>AktQuartKurz &amp; " " &amp; (AktJahr-1)</f>
        <v>Q4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2020</v>
      </c>
      <c r="C5" s="374"/>
      <c r="D5" s="374"/>
      <c r="E5" s="374"/>
    </row>
    <row r="6" spans="1:5" ht="12.75" customHeight="1"/>
    <row r="7" spans="1:5" ht="12.75" customHeight="1">
      <c r="A7" s="172">
        <v>0</v>
      </c>
      <c r="B7" s="324" t="s">
        <v>62</v>
      </c>
      <c r="C7" s="324"/>
      <c r="D7" s="41" t="str">
        <f>AktQuartKurz &amp; " " &amp; AktJahr</f>
        <v>Q4 2020</v>
      </c>
      <c r="E7" s="41" t="str">
        <f>AktQuartKurz &amp; " " &amp; (AktJahr-1)</f>
        <v>Q4 2019</v>
      </c>
    </row>
    <row r="8" spans="1:5" ht="12.75" customHeight="1">
      <c r="A8" s="172">
        <v>0</v>
      </c>
      <c r="B8" s="325"/>
      <c r="C8" s="325"/>
      <c r="D8" s="42" t="str">
        <f>Einheit_Waehrung</f>
        <v>Mio. €</v>
      </c>
      <c r="E8" s="42" t="str">
        <f>D8</f>
        <v>Mio. €</v>
      </c>
    </row>
    <row r="9" spans="1:5" ht="12.75" customHeight="1">
      <c r="A9" s="172">
        <v>0</v>
      </c>
      <c r="B9" s="43" t="s">
        <v>193</v>
      </c>
      <c r="C9" s="43"/>
      <c r="D9" s="154">
        <v>148.9</v>
      </c>
      <c r="E9" s="155">
        <v>0</v>
      </c>
    </row>
    <row r="10" spans="1:5" ht="12.75" customHeight="1">
      <c r="A10" s="172">
        <v>0</v>
      </c>
      <c r="B10" s="44" t="s">
        <v>202</v>
      </c>
      <c r="C10" s="44"/>
      <c r="D10" s="156">
        <v>30</v>
      </c>
      <c r="E10" s="157">
        <v>0</v>
      </c>
    </row>
    <row r="11" spans="1:5" ht="12.75" customHeight="1">
      <c r="A11" s="172">
        <v>0</v>
      </c>
      <c r="B11" s="44" t="s">
        <v>204</v>
      </c>
      <c r="C11" s="44"/>
      <c r="D11" s="156">
        <v>46.9</v>
      </c>
      <c r="E11" s="157"/>
    </row>
    <row r="12" spans="1:5" ht="12.75" customHeight="1">
      <c r="A12" s="172">
        <v>0</v>
      </c>
      <c r="B12" s="44" t="s">
        <v>203</v>
      </c>
      <c r="C12" s="44"/>
      <c r="D12" s="156">
        <v>0</v>
      </c>
      <c r="E12" s="157">
        <v>0</v>
      </c>
    </row>
    <row r="13" spans="1:5" ht="12.75" customHeight="1">
      <c r="A13" s="172">
        <v>0</v>
      </c>
      <c r="B13" s="45" t="s">
        <v>61</v>
      </c>
      <c r="C13" s="45"/>
      <c r="D13" s="158">
        <f>SUM(D9:D12)</f>
        <v>225.8</v>
      </c>
      <c r="E13" s="159">
        <f>SUM(E9:E12)</f>
        <v>0</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2020</v>
      </c>
      <c r="C17" s="374"/>
      <c r="D17" s="374"/>
      <c r="E17" s="374"/>
    </row>
    <row r="18" spans="1:5" ht="12.75" customHeight="1">
      <c r="B18"/>
      <c r="C18"/>
      <c r="D18" s="46"/>
      <c r="E18" s="46"/>
    </row>
    <row r="19" spans="1:5" ht="12.75" customHeight="1">
      <c r="A19" s="172">
        <v>1</v>
      </c>
      <c r="B19" s="324" t="s">
        <v>62</v>
      </c>
      <c r="C19" s="324"/>
      <c r="D19" s="47" t="str">
        <f>AktQuartKurz &amp; " " &amp; AktJahr</f>
        <v>Q4 2020</v>
      </c>
      <c r="E19" s="41" t="str">
        <f>AktQuartKurz &amp; " " &amp; (AktJahr-1)</f>
        <v>Q4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2020</v>
      </c>
      <c r="C29" s="374"/>
      <c r="D29" s="374"/>
      <c r="E29" s="374"/>
    </row>
    <row r="30" spans="1:5" ht="12.75" customHeight="1">
      <c r="B30"/>
      <c r="C30"/>
      <c r="D30" s="46"/>
      <c r="E30" s="46"/>
    </row>
    <row r="31" spans="1:5" ht="12.75" customHeight="1">
      <c r="A31" s="172">
        <v>2</v>
      </c>
      <c r="B31" s="324" t="s">
        <v>130</v>
      </c>
      <c r="C31" s="324"/>
      <c r="D31" s="47" t="str">
        <f>AktQuartKurz &amp; " " &amp; AktJahr</f>
        <v>Q4 2020</v>
      </c>
      <c r="E31" s="41" t="str">
        <f>AktQuartKurz &amp; " " &amp; (AktJahr-1)</f>
        <v>Q4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2020</v>
      </c>
      <c r="C41" s="374"/>
      <c r="D41" s="374"/>
      <c r="E41" s="374"/>
    </row>
    <row r="42" spans="1:5" ht="12.75" customHeight="1">
      <c r="B42"/>
      <c r="C42"/>
      <c r="D42" s="46"/>
      <c r="E42" s="46"/>
    </row>
    <row r="43" spans="1:5" ht="12.75" customHeight="1">
      <c r="A43" s="172">
        <v>3</v>
      </c>
      <c r="B43" s="324" t="s">
        <v>62</v>
      </c>
      <c r="C43" s="324"/>
      <c r="D43" s="41" t="str">
        <f>AktQuartKurz &amp; " " &amp; AktJahr</f>
        <v>Q4 2020</v>
      </c>
      <c r="E43" s="41" t="str">
        <f>AktQuartKurz &amp; " " &amp; (AktJahr-1)</f>
        <v>Q4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225.7</v>
      </c>
      <c r="F16" s="163">
        <f>SUM(G16:K16)</f>
        <v>196.2</v>
      </c>
      <c r="G16" s="163">
        <f>SUM(G18,G20,G22,G24,G26,G28,G30,G32,G34,G36,G38,G40,G42,G44,G46,G48,G50,G52,G54,G56,G58,G60,G62,G64,G66,G68,G70,G72,G74,G76,G78,G80,G82,G84,G86,G88,G90)</f>
        <v>30.3</v>
      </c>
      <c r="H16" s="163">
        <f>SUM(H18,H20,H22,H24,H26,H28,H30,H32,H34,H36,H38,H40,H42,H44,H46,H48,H50,H52,H54,H56,H58,H60,H62,H64,H66,H68,H70,H72,H74,H76,H78,H80,H82,H84,H86,H88,H90)</f>
        <v>102.3</v>
      </c>
      <c r="I16" s="163">
        <f>SUM(I18,I20,I22,I24,I26,I28,I30,I32,I34,I36,I38,I40,I42,I44,I46,I48,I50,I52,I54,I56,I58,I60,I62,I64,I66,I68,I70,I72,I74,I76,I78,I80,I82,I84,I86,I88,I90)</f>
        <v>63.6</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29.5</v>
      </c>
      <c r="M16" s="163">
        <f>SUM(M18,M20,M22,M24,M26,M28,M30,M32,M34,M36,M38,M40,M42,M44,M46,M48,M50,M52,M54,M56,M58,M60,M62,M64,M66,M68,M70,M72,M74,M76,M78,M80,M82,M84,M86,M88,M90)</f>
        <v>4.0999999999999996</v>
      </c>
      <c r="N16" s="163">
        <f>SUM(N18,N20,N22,N24,N26,N28,N30,N32,N34,N36,N38,N40,N42,N44,N46,N48,N50,N52,N54,N56,N58,N60,N62,N64,N66,N68,N70,N72,N74,N76,N78,N80,N82,N84,N86,N88,N90)</f>
        <v>11.6</v>
      </c>
      <c r="O16" s="163">
        <f>SUM(O18,O20,O22,O24,O26,O28,O30,O32,O34,O36,O38,O40,O42,O44,O46,O48,O50,O52,O54,O56,O58,O60,O62,O64,O66,O68,O70,O72,O74,O76,O78,O80,O82,O84,O86,O88,O90)</f>
        <v>0.1</v>
      </c>
      <c r="P16" s="163">
        <f>SUM(P18,P20,P22,P24,P26,P28,P30,P32,P34,P36,P38,P40,P42,P44,P46,P48,P50,P52,P54,P56,P58,P60,P62,P64,P66,P68,P70,P72,P74,P76,P78,P80,P82,P84,P86,P88,P90)</f>
        <v>13.7</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0</v>
      </c>
      <c r="F17" s="165">
        <f t="shared" ref="F17:F48" si="1">SUM(G17:K17)</f>
        <v>0</v>
      </c>
      <c r="G17" s="165">
        <f>SUM(G19,G21,G23,G25,G27,G29,G31,G33,G35,G37,G39,G41,G43,G45,G47,G49,G51,G53,G55,G57,G59,G61,G63,G65,G67,G69,G71,G73,G75,G77,G79,G81,G83,G85,G87,G89,G91)</f>
        <v>0</v>
      </c>
      <c r="H17" s="165">
        <f>SUM(H19,H21,H23,H25,H27,H29,H31,H33,H35,H37,H39,H41,H43,H45,H47,H49,H51,H53,H55,H57,H59,H61,H63,H65,H67,H69,H71,H73,H75,H77,H79,H81,H83,H85,H87,H89,H91)</f>
        <v>0</v>
      </c>
      <c r="I17" s="165">
        <f>SUM(I19,I21,I23,I25,I27,I29,I31,I33,I35,I37,I39,I41,I43,I45,I47,I49,I51,I53,I55,I57,I59,I61,I63,I65,I67,I69,I71,I73,I75,I77,I79,I81,I83,I85,I87,I89,I91)</f>
        <v>0</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225.7</v>
      </c>
      <c r="F18" s="163">
        <f t="shared" si="1"/>
        <v>196.2</v>
      </c>
      <c r="G18" s="163">
        <v>30.3</v>
      </c>
      <c r="H18" s="163">
        <v>102.3</v>
      </c>
      <c r="I18" s="163">
        <v>63.6</v>
      </c>
      <c r="J18" s="163">
        <v>0</v>
      </c>
      <c r="K18" s="163">
        <v>0</v>
      </c>
      <c r="L18" s="163">
        <f t="shared" si="2"/>
        <v>29.5</v>
      </c>
      <c r="M18" s="163">
        <v>4.0999999999999996</v>
      </c>
      <c r="N18" s="163">
        <v>11.6</v>
      </c>
      <c r="O18" s="163">
        <v>0.1</v>
      </c>
      <c r="P18" s="163">
        <v>13.7</v>
      </c>
      <c r="Q18" s="163">
        <v>0</v>
      </c>
      <c r="R18" s="163">
        <v>0</v>
      </c>
      <c r="S18" s="164">
        <v>0</v>
      </c>
      <c r="T18" s="163">
        <v>0</v>
      </c>
    </row>
    <row r="19" spans="2:20">
      <c r="C19" s="77"/>
      <c r="D19" s="77" t="str">
        <f>$D$17</f>
        <v>Jahr 2019</v>
      </c>
      <c r="E19" s="165">
        <f t="shared" si="0"/>
        <v>0</v>
      </c>
      <c r="F19" s="165">
        <f t="shared" si="1"/>
        <v>0</v>
      </c>
      <c r="G19" s="165">
        <v>0</v>
      </c>
      <c r="H19" s="165">
        <v>0</v>
      </c>
      <c r="I19" s="165">
        <v>0</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2.7</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2.7</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2.7</v>
      </c>
      <c r="F15" s="163">
        <v>0</v>
      </c>
      <c r="G15" s="163">
        <v>0</v>
      </c>
      <c r="H15" s="163">
        <v>0</v>
      </c>
      <c r="I15" s="188">
        <v>2.7</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2021-03-01T08:11:04Z</dcterms:modified>
</cp:coreProperties>
</file>