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J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86" i="35" l="1"/>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H11" i="35"/>
  <c r="O11" i="35"/>
  <c r="G11" i="35"/>
  <c r="I11" i="35"/>
  <c r="F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H25" i="2"/>
  <c r="H26" i="2" s="1"/>
  <c r="G25" i="2"/>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18" i="33"/>
  <c r="D22" i="33"/>
  <c r="D26" i="33"/>
  <c r="D30" i="33"/>
  <c r="D34" i="33"/>
  <c r="D38" i="33"/>
  <c r="D42" i="33"/>
  <c r="D46" i="33"/>
  <c r="D50" i="33"/>
  <c r="D54" i="33"/>
  <c r="D58" i="33"/>
  <c r="D62" i="33"/>
  <c r="D66" i="33"/>
  <c r="D70" i="33"/>
  <c r="D74" i="33"/>
  <c r="D78" i="33"/>
  <c r="D82" i="33"/>
  <c r="D86" i="33"/>
  <c r="D75" i="33"/>
  <c r="D32" i="30"/>
  <c r="D16" i="33"/>
  <c r="D20" i="33"/>
  <c r="D24" i="33"/>
  <c r="D28" i="33"/>
  <c r="D32" i="33"/>
  <c r="D36" i="33"/>
  <c r="D40" i="33"/>
  <c r="D44" i="33"/>
  <c r="D48" i="33"/>
  <c r="D52" i="33"/>
  <c r="D56" i="33"/>
  <c r="D60" i="33"/>
  <c r="D64" i="33"/>
  <c r="D68" i="33"/>
  <c r="D72" i="33"/>
  <c r="D76" i="33"/>
  <c r="D80" i="33"/>
  <c r="D84" i="33"/>
  <c r="D64" i="30"/>
  <c r="D53" i="33"/>
  <c r="D57" i="33"/>
  <c r="D16" i="21"/>
  <c r="D42" i="20"/>
  <c r="D20" i="2"/>
  <c r="F20" i="2" s="1"/>
  <c r="D16" i="30"/>
  <c r="D48" i="30"/>
  <c r="D80" i="30"/>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D42" i="21"/>
  <c r="D14" i="21"/>
  <c r="B60" i="19"/>
  <c r="C89" i="32"/>
  <c r="D54" i="21"/>
  <c r="E86" i="20"/>
  <c r="E70" i="20"/>
  <c r="E54" i="20"/>
  <c r="E22" i="20"/>
  <c r="D54" i="20"/>
  <c r="D66" i="20"/>
  <c r="D52" i="20"/>
  <c r="D90" i="20"/>
  <c r="D56" i="20"/>
  <c r="D60" i="20"/>
  <c r="D44" i="20"/>
  <c r="D86" i="20"/>
  <c r="D44" i="3"/>
  <c r="E44" i="3" s="1"/>
  <c r="G33" i="2"/>
  <c r="H59" i="2"/>
  <c r="G20" i="2"/>
  <c r="T11" i="35" l="1"/>
  <c r="P11" i="35"/>
  <c r="S11" i="35"/>
  <c r="R11" i="35"/>
  <c r="Q11" i="35"/>
  <c r="L11" i="35"/>
  <c r="K11" i="35"/>
  <c r="N11" i="35"/>
  <c r="M11" i="35"/>
  <c r="E16" i="20"/>
  <c r="E17" i="20"/>
  <c r="E11" i="17"/>
  <c r="H11" i="17" s="1"/>
  <c r="D20" i="3"/>
  <c r="E20" i="3" s="1"/>
  <c r="D8" i="3"/>
  <c r="E8" i="3" s="1"/>
  <c r="D23" i="19"/>
  <c r="E23" i="19" s="1"/>
  <c r="G23" i="19" s="1"/>
  <c r="F46" i="2"/>
  <c r="I59" i="2"/>
  <c r="H20" i="2"/>
  <c r="C89" i="31"/>
  <c r="D70" i="32"/>
  <c r="D54" i="32"/>
  <c r="D38" i="32"/>
  <c r="D22" i="32"/>
  <c r="D24" i="32"/>
  <c r="D84" i="32"/>
  <c r="D20" i="32"/>
  <c r="D16" i="32"/>
  <c r="D60" i="32"/>
  <c r="C92" i="20"/>
  <c r="D68" i="21"/>
  <c r="D61" i="31"/>
  <c r="D83" i="31"/>
  <c r="D82" i="21"/>
  <c r="D82" i="32"/>
  <c r="D66" i="32"/>
  <c r="D50" i="32"/>
  <c r="D34" i="32"/>
  <c r="D18" i="32"/>
  <c r="D80" i="21"/>
  <c r="D72" i="21"/>
  <c r="D72" i="32"/>
  <c r="D68" i="32"/>
  <c r="D64" i="32"/>
  <c r="D44" i="32"/>
  <c r="D86" i="21"/>
  <c r="D62" i="21"/>
  <c r="B107" i="23"/>
  <c r="D85" i="33"/>
  <c r="D88" i="32"/>
  <c r="D80" i="32"/>
  <c r="C19" i="29"/>
  <c r="D40" i="21"/>
  <c r="D65" i="31"/>
  <c r="D64" i="21"/>
  <c r="C89" i="33"/>
  <c r="C19" i="17"/>
  <c r="D52" i="21"/>
  <c r="D44" i="21"/>
  <c r="D46" i="21"/>
  <c r="D73" i="31"/>
  <c r="D33" i="31"/>
  <c r="C90" i="21"/>
  <c r="D19" i="31"/>
  <c r="D78" i="32"/>
  <c r="D62" i="32"/>
  <c r="D46" i="32"/>
  <c r="D30" i="32"/>
  <c r="D56" i="32"/>
  <c r="D52" i="32"/>
  <c r="D48" i="32"/>
  <c r="D28" i="32"/>
  <c r="D56" i="21"/>
  <c r="D58" i="21"/>
  <c r="D66" i="21"/>
  <c r="D24" i="21"/>
  <c r="D60" i="21"/>
  <c r="D48" i="21"/>
  <c r="C88" i="21"/>
  <c r="D78" i="21"/>
  <c r="D32" i="21"/>
  <c r="D36" i="21"/>
  <c r="D67" i="31"/>
  <c r="D45" i="3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<sst xmlns="http://schemas.openxmlformats.org/spreadsheetml/2006/main" count="1040" uniqueCount="310">
  <si>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</si>
  <si>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</si>
  <si>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</si>
  <si>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</si>
  <si>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</si>
  <si>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</si>
  <si>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</si>
  <si>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</si>
  <si>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</si>
  <si>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</si>
  <si>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</si>
  <si>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</si>
  <si>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</si>
  <si>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</si>
  <si>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</si>
  <si>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</si>
  <si>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</si>
  <si>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</si>
  <si>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</si>
  <si>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</si>
  <si>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</si>
  <si>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</si>
  <si>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</si>
  <si>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</si>
  <si>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</si>
  <si>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</si>
  <si>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</si>
  <si>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</si>
  <si>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</si>
  <si>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</si>
  <si>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</si>
  <si>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</si>
  <si>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</si>
  <si>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</si>
  <si>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</si>
  <si>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</si>
  <si>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</si>
  <si>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</si>
  <si>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</si>
  <si>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</si>
  <si>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</si>
  <si>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</si>
  <si>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</si>
  <si>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</si>
  <si>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</si>
  <si>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</si>
  <si>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</si>
  <si>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</si>
  <si>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</si>
  <si>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</si>
  <si>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</si>
  <si>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</si>
  <si>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</si>
  <si>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</si>
  <si>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</si>
  <si>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</si>
  <si>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</si>
  <si>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</si>
  <si>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</si>
  <si>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</si>
  <si>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</si>
  <si>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</si>
  <si>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</si>
  <si>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</si>
  <si>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</si>
  <si>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</si>
  <si>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</si>
  <si>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</si>
  <si>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</si>
  <si>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</si>
  <si>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</si>
  <si>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</si>
  <si>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</si>
  <si>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</si>
  <si>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</si>
  <si>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</si>
  <si>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</si>
  <si>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</si>
  <si>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</si>
  <si>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</si>
  <si>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</si>
  <si>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</si>
  <si>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</si>
  <si>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</si>
  <si>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</si>
  <si>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</si>
  <si>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</si>
  <si>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</si>
  <si>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</si>
  <si>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</si>
  <si>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</si>
  <si>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</si>
  <si>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</si>
  <si>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</si>
  <si>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</si>
  <si>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</si>
  <si>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</si>
  <si>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</si>
  <si>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</si>
  <si>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</si>
  <si>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</si>
  <si>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</si>
  <si>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</si>
  <si>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</si>
  <si>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</si>
  <si>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</si>
  <si>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</si>
  <si>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</si>
  <si>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</si>
  <si>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</si>
  <si>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</si>
  <si>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</si>
  <si>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</si>
  <si>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</si>
  <si>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</si>
  <si>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</si>
  <si>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</si>
  <si>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</si>
  <si>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</si>
  <si>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</si>
  <si>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</si>
  <si>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</si>
  <si>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</si>
  <si>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</si>
  <si>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</si>
  <si>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</si>
  <si>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</si>
  <si>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</si>
  <si>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</si>
  <si>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</si>
  <si>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</si>
  <si>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</si>
  <si>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</si>
  <si>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</si>
  <si>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</si>
  <si>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</si>
  <si>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</si>
  <si>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</si>
  <si>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</si>
  <si>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</si>
  <si>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</si>
  <si>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</si>
  <si>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</si>
  <si>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</si>
  <si>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</si>
  <si>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</si>
  <si>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</si>
  <si>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</si>
  <si>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</si>
  <si>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</si>
  <si>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</si>
  <si>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</si>
  <si>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</si>
  <si>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</si>
  <si>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</si>
  <si>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</si>
  <si>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</si>
  <si>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</si>
  <si>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</si>
  <si>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</si>
  <si>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</si>
  <si>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</si>
  <si>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</si>
  <si>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</si>
  <si>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</si>
  <si>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</si>
  <si>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</si>
  <si>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</si>
  <si>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</si>
  <si>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</si>
  <si>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</si>
  <si>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</si>
  <si>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</si>
  <si>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</si>
  <si>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</si>
  <si>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</si>
  <si>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</si>
  <si>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</si>
  <si>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</si>
  <si>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</si>
  <si>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</si>
  <si>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</si>
  <si>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</si>
  <si>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</si>
  <si>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</si>
  <si>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</si>
  <si>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</si>
  <si>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</si>
  <si>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</si>
  <si>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</si>
  <si>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</si>
  <si>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</si>
  <si>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</si>
  <si>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</si>
  <si>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</si>
  <si>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</si>
  <si>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</si>
  <si>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</si>
  <si>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</si>
  <si>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</si>
  <si>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</si>
  <si>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</si>
  <si>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</si>
  <si>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</si>
  <si>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</si>
  <si>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</si>
  <si>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</si>
  <si>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</si>
  <si>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</si>
  <si>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</si>
  <si>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</si>
  <si>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</si>
  <si>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</si>
  <si>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</si>
  <si>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</si>
  <si>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</si>
  <si>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</si>
  <si>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</si>
  <si>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</si>
  <si>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</si>
  <si>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</si>
  <si>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</si>
  <si>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</si>
  <si>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</si>
  <si>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</si>
  <si>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</si>
  <si>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</si>
  <si>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</si>
  <si>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</si>
  <si>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</si>
  <si>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</si>
  <si>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</si>
  <si>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</si>
  <si>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</si>
  <si>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</si>
  <si>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</si>
  <si>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</si>
  <si>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</si>
  <si>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</si>
  <si>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</si>
  <si>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</si>
  <si>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</si>
  <si>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</si>
  <si>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</si>
  <si>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</si>
  <si>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</si>
  <si>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</si>
  <si>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</si>
  <si>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</si>
  <si>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</si>
  <si>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</si>
  <si>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</si>
  <si>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</si>
  <si>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</si>
  <si>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</si>
  <si>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</si>
  <si>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</si>
  <si>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</si>
  <si>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</si>
  <si>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</si>
  <si>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</si>
  <si>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</si>
  <si>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</si>
  <si>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</si>
  <si>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</si>
  <si>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</si>
  <si>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</si>
  <si>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</si>
  <si>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</si>
  <si>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</si>
  <si>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</si>
  <si>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</si>
  <si>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</si>
  <si>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</si>
  <si>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</si>
  <si>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</si>
  <si>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</si>
  <si>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</si>
  <si>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</si>
  <si>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</si>
  <si>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</si>
  <si>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</si>
  <si>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</si>
  <si>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</si>
  <si>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</si>
  <si>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</si>
  <si>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</si>
  <si>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</si>
  <si>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</si>
  <si>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</si>
  <si>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</si>
  <si>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</si>
  <si>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</si>
  <si>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</si>
  <si>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</si>
  <si>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DOR</t>
  </si>
  <si>
    <t>Sparkasse Dortmund</t>
  </si>
  <si>
    <t>Mio</t>
  </si>
  <si>
    <t>C:\DSGVBatch\Export\202103\PfbTvEU_DOR_202103</t>
  </si>
  <si>
    <t>Freistuhl 2</t>
  </si>
  <si>
    <t>44137 Dortmund</t>
  </si>
  <si>
    <t xml:space="preserve">Telefon: </t>
  </si>
  <si>
    <t>Telefax: 0231 183-77183</t>
  </si>
  <si>
    <t>E-Mail: info@sparkasse-dortmund.de</t>
  </si>
  <si>
    <t>Internet: www.sparkasse-dortmund.de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</si>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</sst>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5</v>
      </c>
      <c r="E21" s="301">
        <v>0</v>
      </c>
      <c r="F21" s="149">
        <v>5</v>
      </c>
      <c r="G21" s="301">
        <v>0</v>
      </c>
      <c r="H21" s="149">
        <v>3.9</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248.4</v>
      </c>
      <c r="E23" s="303">
        <v>0</v>
      </c>
      <c r="F23" s="151">
        <v>284.10000000000002</v>
      </c>
      <c r="G23" s="303">
        <v>0</v>
      </c>
      <c r="H23" s="151">
        <v>236</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243.4</v>
      </c>
      <c r="E25" s="301">
        <f t="shared" si="0"/>
        <v>0</v>
      </c>
      <c r="F25" s="149">
        <f t="shared" si="0"/>
        <v>279.10000000000002</v>
      </c>
      <c r="G25" s="301">
        <f t="shared" si="0"/>
        <v>0</v>
      </c>
      <c r="H25" s="149">
        <f t="shared" si="0"/>
        <v>232.1</v>
      </c>
      <c r="I25" s="301">
        <f t="shared" si="0"/>
        <v>0</v>
      </c>
      <c r="J25"/>
    </row>
    <row r="26" spans="1:12" s="7" customFormat="1" ht="15" customHeight="1">
      <c r="A26" s="176">
        <v>0</v>
      </c>
      <c r="B26" s="356" t="s">
        <v>116</v>
      </c>
      <c r="C26" s="356"/>
      <c r="D26" s="152">
        <f t="shared" ref="D26:I26" si="1">IF(D21=0,0,ROUND(100*D25/D21,1))</f>
        <v>4868</v>
      </c>
      <c r="E26" s="304">
        <f t="shared" si="1"/>
        <v>0</v>
      </c>
      <c r="F26" s="152">
        <f t="shared" si="1"/>
        <v>5582</v>
      </c>
      <c r="G26" s="304">
        <f t="shared" si="1"/>
        <v>0</v>
      </c>
      <c r="H26" s="152">
        <f t="shared" si="1"/>
        <v>5951.3</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5</v>
      </c>
      <c r="E9" s="209">
        <v>0</v>
      </c>
    </row>
    <row r="10" spans="1:5" ht="20.100000000000001" customHeight="1" thickBot="1">
      <c r="A10" s="286">
        <v>0</v>
      </c>
      <c r="B10" s="278" t="s">
        <v>216</v>
      </c>
      <c r="C10" s="210" t="s">
        <v>102</v>
      </c>
      <c r="D10" s="305">
        <v>100</v>
      </c>
      <c r="E10" s="306">
        <v>0</v>
      </c>
    </row>
    <row r="11" spans="1:5" ht="8.1" customHeight="1" thickBot="1">
      <c r="A11" s="285">
        <v>0</v>
      </c>
      <c r="B11" s="350"/>
      <c r="C11" s="351"/>
      <c r="D11" s="351"/>
      <c r="E11" s="352"/>
    </row>
    <row r="12" spans="1:5" ht="15.95" customHeight="1">
      <c r="A12" s="285">
        <v>0</v>
      </c>
      <c r="B12" s="353" t="s">
        <v>115</v>
      </c>
      <c r="C12" s="211" t="s">
        <v>120</v>
      </c>
      <c r="D12" s="208">
        <v>248.4</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2.91</v>
      </c>
      <c r="E28" s="215">
        <v>0</v>
      </c>
    </row>
    <row r="29" spans="1:5" ht="30" customHeight="1">
      <c r="A29" s="285">
        <v>0</v>
      </c>
      <c r="B29" s="281" t="s">
        <v>260</v>
      </c>
      <c r="C29" s="216" t="s">
        <v>102</v>
      </c>
      <c r="D29" s="214">
        <v>57.18</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44319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DOR, erstellt am 03-Mai-2021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DOR</v>
      </c>
      <c r="G7" s="91"/>
      <c r="H7" s="95" t="s">
        <v>95</v>
      </c>
      <c r="I7" s="139" t="s">
        <v>84</v>
      </c>
      <c r="J7" s="101" t="s">
        <v>97</v>
      </c>
    </row>
    <row r="8" spans="2:11">
      <c r="B8" s="88" t="s">
        <v>82</v>
      </c>
      <c r="C8" s="288" t="s">
        <v>296</v>
      </c>
      <c r="D8" s="91"/>
      <c r="E8" s="95" t="s">
        <v>77</v>
      </c>
      <c r="F8" s="133" t="str">
        <f>IF(AuswertBasis = "Verband","all Pfandbrief issuers",AuswertBasis)</f>
        <v>Institut DOR</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3.9</v>
      </c>
      <c r="F11" s="155">
        <v>0</v>
      </c>
      <c r="G11" s="156">
        <v>0</v>
      </c>
    </row>
    <row r="12" spans="1:7">
      <c r="A12" s="176">
        <v>0</v>
      </c>
      <c r="B12" s="366" t="s">
        <v>128</v>
      </c>
      <c r="C12" s="366"/>
      <c r="D12" s="155">
        <v>0</v>
      </c>
      <c r="E12" s="156">
        <v>2.6</v>
      </c>
      <c r="F12" s="155">
        <v>0</v>
      </c>
      <c r="G12" s="156">
        <v>0</v>
      </c>
    </row>
    <row r="13" spans="1:7">
      <c r="A13" s="176">
        <v>0</v>
      </c>
      <c r="B13" s="366" t="s">
        <v>129</v>
      </c>
      <c r="C13" s="366"/>
      <c r="D13" s="155">
        <v>0</v>
      </c>
      <c r="E13" s="156">
        <v>3.4</v>
      </c>
      <c r="F13" s="155">
        <v>0</v>
      </c>
      <c r="G13" s="156">
        <v>0</v>
      </c>
    </row>
    <row r="14" spans="1:7">
      <c r="A14" s="176">
        <v>0</v>
      </c>
      <c r="B14" s="38" t="s">
        <v>130</v>
      </c>
      <c r="C14" s="38"/>
      <c r="D14" s="157">
        <v>0</v>
      </c>
      <c r="E14" s="158">
        <v>5.3</v>
      </c>
      <c r="F14" s="157">
        <v>0</v>
      </c>
      <c r="G14" s="158">
        <v>0</v>
      </c>
    </row>
    <row r="15" spans="1:7">
      <c r="A15" s="176">
        <v>0</v>
      </c>
      <c r="B15" s="38" t="s">
        <v>131</v>
      </c>
      <c r="C15" s="38"/>
      <c r="D15" s="157">
        <v>0</v>
      </c>
      <c r="E15" s="158">
        <v>10.1</v>
      </c>
      <c r="F15" s="157">
        <v>0</v>
      </c>
      <c r="G15" s="158">
        <v>0</v>
      </c>
    </row>
    <row r="16" spans="1:7">
      <c r="A16" s="176">
        <v>0</v>
      </c>
      <c r="B16" s="38" t="s">
        <v>132</v>
      </c>
      <c r="C16" s="38"/>
      <c r="D16" s="157">
        <v>0</v>
      </c>
      <c r="E16" s="158">
        <v>8.6</v>
      </c>
      <c r="F16" s="157">
        <v>0</v>
      </c>
      <c r="G16" s="158">
        <v>0</v>
      </c>
    </row>
    <row r="17" spans="1:7">
      <c r="A17" s="176">
        <v>0</v>
      </c>
      <c r="B17" s="38" t="s">
        <v>133</v>
      </c>
      <c r="C17" s="38"/>
      <c r="D17" s="157">
        <v>0</v>
      </c>
      <c r="E17" s="158">
        <v>12.4</v>
      </c>
      <c r="F17" s="157">
        <v>0</v>
      </c>
      <c r="G17" s="158">
        <v>0</v>
      </c>
    </row>
    <row r="18" spans="1:7">
      <c r="A18" s="176">
        <v>0</v>
      </c>
      <c r="B18" s="366" t="s">
        <v>134</v>
      </c>
      <c r="C18" s="366"/>
      <c r="D18" s="155">
        <v>5</v>
      </c>
      <c r="E18" s="156">
        <v>118.6</v>
      </c>
      <c r="F18" s="155">
        <v>0</v>
      </c>
      <c r="G18" s="156">
        <v>0</v>
      </c>
    </row>
    <row r="19" spans="1:7">
      <c r="A19" s="176">
        <v>0</v>
      </c>
      <c r="B19" s="366" t="s">
        <v>135</v>
      </c>
      <c r="C19" s="366"/>
      <c r="D19" s="155">
        <v>0</v>
      </c>
      <c r="E19" s="156">
        <v>83.5</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161.30000000000001</v>
      </c>
      <c r="E9" s="160">
        <v>0</v>
      </c>
    </row>
    <row r="10" spans="1:5" ht="12.75" customHeight="1">
      <c r="A10" s="176">
        <v>0</v>
      </c>
      <c r="B10" s="48" t="s">
        <v>141</v>
      </c>
      <c r="C10" s="48"/>
      <c r="D10" s="161">
        <v>31</v>
      </c>
      <c r="E10" s="162">
        <v>0</v>
      </c>
    </row>
    <row r="11" spans="1:5" ht="12.75" customHeight="1">
      <c r="A11" s="176">
        <v>0</v>
      </c>
      <c r="B11" s="48" t="s">
        <v>142</v>
      </c>
      <c r="C11" s="48"/>
      <c r="D11" s="161">
        <v>53.4</v>
      </c>
      <c r="E11" s="162"/>
    </row>
    <row r="12" spans="1:5" ht="12.75" customHeight="1">
      <c r="A12" s="176">
        <v>0</v>
      </c>
      <c r="B12" s="48" t="s">
        <v>143</v>
      </c>
      <c r="C12" s="48"/>
      <c r="D12" s="161">
        <v>0</v>
      </c>
      <c r="E12" s="162">
        <v>0</v>
      </c>
    </row>
    <row r="13" spans="1:5" ht="12.75" customHeight="1">
      <c r="A13" s="176">
        <v>0</v>
      </c>
      <c r="B13" s="49" t="s">
        <v>147</v>
      </c>
      <c r="C13" s="49"/>
      <c r="D13" s="163">
        <f>SUM(D9:D12)</f>
        <v>245.70000000000002</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245.8</v>
      </c>
      <c r="F16" s="168">
        <f>SUM(G16:K16)</f>
        <v>213.6</v>
      </c>
      <c r="G16" s="168">
        <f>SUM(G18,G20,G22,G24,G26,G28,G30,G32,G34,G36,G38,G40,G42,G44,G46,G48,G50,G52,G54,G56,G58,G60,G62,G64,G66,G68,G70,G72,G74,G76,G78,G80,G82,G84,G86,G88,G90)</f>
        <v>33.299999999999997</v>
      </c>
      <c r="H16" s="168">
        <f>SUM(H18,H20,H22,H24,H26,H28,H30,H32,H34,H36,H38,H40,H42,H44,H46,H48,H50,H52,H54,H56,H58,H60,H62,H64,H66,H68,H70,H72,H74,H76,H78,H80,H82,H84,H86,H88,H90)</f>
        <v>112.4</v>
      </c>
      <c r="I16" s="168">
        <f>SUM(I18,I20,I22,I24,I26,I28,I30,I32,I34,I36,I38,I40,I42,I44,I46,I48,I50,I52,I54,I56,I58,I60,I62,I64,I66,I68,I70,I72,I74,I76,I78,I80,I82,I84,I86,I88,I90)</f>
        <v>67.900000000000006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32.200000000000003</v>
      </c>
      <c r="M16" s="168">
        <f>SUM(M18,M20,M22,M24,M26,M28,M30,M32,M34,M36,M38,M40,M42,M44,M46,M48,M50,M52,M54,M56,M58,M60,M62,M64,M66,M68,M70,M72,M74,M76,M78,M80,M82,M84,M86,M88,M90)</f>
        <v>4.0999999999999996</v>
      </c>
      <c r="N16" s="168">
        <f>SUM(N18,N20,N22,N24,N26,N28,N30,N32,N34,N36,N38,N40,N42,N44,N46,N48,N50,N52,N54,N56,N58,N60,N62,N64,N66,N68,N70,N72,N74,N76,N78,N80,N82,N84,N86,N88,N90)</f>
        <v>12.5</v>
      </c>
      <c r="O16" s="168">
        <f>SUM(O18,O20,O22,O24,O26,O28,O30,O32,O34,O36,O38,O40,O42,O44,O46,O48,O50,O52,O54,O56,O58,O60,O62,O64,O66,O68,O70,O72,O74,O76,O78,O80,O82,O84,O86,O88,O90)</f>
        <v>0.1</v>
      </c>
      <c r="P16" s="168">
        <f>SUM(P18,P20,P22,P24,P26,P28,P30,P32,P34,P36,P38,P40,P42,P44,P46,P48,P50,P52,P54,P56,P58,P60,P62,P64,P66,P68,P70,P72,P74,P76,P78,P80,P82,P84,P86,P88,P90)</f>
        <v>15.5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245.8</v>
      </c>
      <c r="F18" s="168">
        <f t="shared" si="1"/>
        <v>213.6</v>
      </c>
      <c r="G18" s="168">
        <v>33.299999999999997</v>
      </c>
      <c r="H18" s="168">
        <v>112.4</v>
      </c>
      <c r="I18" s="168">
        <v>67.900000000000006</v>
      </c>
      <c r="J18" s="168">
        <v>0</v>
      </c>
      <c r="K18" s="168">
        <v>0</v>
      </c>
      <c r="L18" s="168">
        <f t="shared" si="2"/>
        <v>32.200000000000003</v>
      </c>
      <c r="M18" s="168">
        <v>4.0999999999999996</v>
      </c>
      <c r="N18" s="168">
        <v>12.5</v>
      </c>
      <c r="O18" s="168">
        <v>0.1</v>
      </c>
      <c r="P18" s="168">
        <v>15.5</v>
      </c>
      <c r="Q18" s="168">
        <v>0</v>
      </c>
      <c r="R18" s="168">
        <v>0</v>
      </c>
      <c r="S18" s="169">
        <v>0</v>
      </c>
      <c r="T18" s="168">
        <v>0</v>
      </c>
    </row>
    <row r="19" spans="2:20">
      <c r="C19" s="81"/>
      <c r="D19" s="81" t="str">
        <f>$D$17</f>
        <v>year 2020</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2.7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2.7</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2.7</v>
      </c>
      <c r="F15" s="168">
        <v>0</v>
      </c>
      <c r="G15" s="168">
        <v>0</v>
      </c>
      <c r="H15" s="168">
        <v>0</v>
      </c>
      <c r="I15" s="192">
        <v>2.7</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2021-05-03T09:18:54Z</dcterms:modified>
</cp:coreProperties>
</file>