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1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7" i="35"/>
  <c r="D15" i="35"/>
  <c r="S11" i="35"/>
  <c r="P11" i="35"/>
  <c r="T1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G59" i="2"/>
  <c r="I59" i="2"/>
  <c r="U11" i="35" l="1"/>
  <c r="W11" i="35"/>
  <c r="X11" i="35"/>
  <c r="V11" i="35"/>
  <c r="E19" i="20"/>
  <c r="E16" i="20"/>
  <c r="E17" i="20"/>
  <c r="D20" i="3"/>
  <c r="E20" i="3" s="1"/>
  <c r="D23" i="19"/>
  <c r="E23" i="19" s="1"/>
  <c r="G23" i="19" s="1"/>
  <c r="D8" i="3"/>
  <c r="E8" i="3" s="1"/>
  <c r="F46" i="2"/>
  <c r="D15" i="29"/>
  <c r="D85" i="30"/>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<sst xmlns="http://schemas.openxmlformats.org/spreadsheetml/2006/main" count="1040" uniqueCount="310">
  <si>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</si>
  <si>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</si>
  <si>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</si>
  <si>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</si>
  <si>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</si>
  <si>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</si>
  <si>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</si>
  <si>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</si>
  <si>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</si>
  <si>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</si>
  <si>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</si>
  <si>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</si>
  <si>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</si>
  <si>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</si>
  <si>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</si>
  <si>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</si>
  <si>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</si>
  <si>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</si>
  <si>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</si>
  <si>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</si>
  <si>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</si>
  <si>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</si>
  <si>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</si>
  <si>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</si>
  <si>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</si>
  <si>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</si>
  <si>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</si>
  <si>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</si>
  <si>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</si>
  <si>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</si>
  <si>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</si>
  <si>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</si>
  <si>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</si>
  <si>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</si>
  <si>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</si>
  <si>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</si>
  <si>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</si>
  <si>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</si>
  <si>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</si>
  <si>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</si>
  <si>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</si>
  <si>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</si>
  <si>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</si>
  <si>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</si>
  <si>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</si>
  <si>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</si>
  <si>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</si>
  <si>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</si>
  <si>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</si>
  <si>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</si>
  <si>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</si>
  <si>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</si>
  <si>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</si>
  <si>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</si>
  <si>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</si>
  <si>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</si>
  <si>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</si>
  <si>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</si>
  <si>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</si>
  <si>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</si>
  <si>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</si>
  <si>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</si>
  <si>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</si>
  <si>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</si>
  <si>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</si>
  <si>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</si>
  <si>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</si>
  <si>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</si>
  <si>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</si>
  <si>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</si>
  <si>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</si>
  <si>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</si>
  <si>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</si>
  <si>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</si>
  <si>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</si>
  <si>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</si>
  <si>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</si>
  <si>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</si>
  <si>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</si>
  <si>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</si>
  <si>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</si>
  <si>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</si>
  <si>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</si>
  <si>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</si>
  <si>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</si>
  <si>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</si>
  <si>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</si>
  <si>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</si>
  <si>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</si>
  <si>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</si>
  <si>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</si>
  <si>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</si>
  <si>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</si>
  <si>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</si>
  <si>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</si>
  <si>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</si>
  <si>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</si>
  <si>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</si>
  <si>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</si>
  <si>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</si>
  <si>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</si>
  <si>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</si>
  <si>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</si>
  <si>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</si>
  <si>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</si>
  <si>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</si>
  <si>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</si>
  <si>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</si>
  <si>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</si>
  <si>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</si>
  <si>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</si>
  <si>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</si>
  <si>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</si>
  <si>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</si>
  <si>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</si>
  <si>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</si>
  <si>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</si>
  <si>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</si>
  <si>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</si>
  <si>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</si>
  <si>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</si>
  <si>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</si>
  <si>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</si>
  <si>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</si>
  <si>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</si>
  <si>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</si>
  <si>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</si>
  <si>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</si>
  <si>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</si>
  <si>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</si>
  <si>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</si>
  <si>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</si>
  <si>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</si>
  <si>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</si>
  <si>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</si>
  <si>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</si>
  <si>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</si>
  <si>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</si>
  <si>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</si>
  <si>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</si>
  <si>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</si>
  <si>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</si>
  <si>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</si>
  <si>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</si>
  <si>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</si>
  <si>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</si>
  <si>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</si>
  <si>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</si>
  <si>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</si>
  <si>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</si>
  <si>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</si>
  <si>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</si>
  <si>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</si>
  <si>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</si>
  <si>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</si>
  <si>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</si>
  <si>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</si>
  <si>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</si>
  <si>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</si>
  <si>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</si>
  <si>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</si>
  <si>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</si>
  <si>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</si>
  <si>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</si>
  <si>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</si>
  <si>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</si>
  <si>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</si>
  <si>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</si>
  <si>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</si>
  <si>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</si>
  <si>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</si>
  <si>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</si>
  <si>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</si>
  <si>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</si>
  <si>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</si>
  <si>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</si>
  <si>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</si>
  <si>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</si>
  <si>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</si>
  <si>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</si>
  <si>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</si>
  <si>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</si>
  <si>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</si>
  <si>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</si>
  <si>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</si>
  <si>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</si>
  <si>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</si>
  <si>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</si>
  <si>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</si>
  <si>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</si>
  <si>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</si>
  <si>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</si>
  <si>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</si>
  <si>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</si>
  <si>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</si>
  <si>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</si>
  <si>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</si>
  <si>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</si>
  <si>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</si>
  <si>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</si>
  <si>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</si>
  <si>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</si>
  <si>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</si>
  <si>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</si>
  <si>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</si>
  <si>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</si>
  <si>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</si>
  <si>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</si>
  <si>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</si>
  <si>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</si>
  <si>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</si>
  <si>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</si>
  <si>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</si>
  <si>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</si>
  <si>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</si>
  <si>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</si>
  <si>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</si>
  <si>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</si>
  <si>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</si>
  <si>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</si>
  <si>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</si>
  <si>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</si>
  <si>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</si>
  <si>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</si>
  <si>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</si>
  <si>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</si>
  <si>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</si>
  <si>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</si>
  <si>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</si>
  <si>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</si>
  <si>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</si>
  <si>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</si>
  <si>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</si>
  <si>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</si>
  <si>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</si>
  <si>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</si>
  <si>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</si>
  <si>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</si>
  <si>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</si>
  <si>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</si>
  <si>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</si>
  <si>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</si>
  <si>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</si>
  <si>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</si>
  <si>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</si>
  <si>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</si>
  <si>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</si>
  <si>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</si>
  <si>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</si>
  <si>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</si>
  <si>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</si>
  <si>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</si>
  <si>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</si>
  <si>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</si>
  <si>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</si>
  <si>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</si>
  <si>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</si>
  <si>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</si>
  <si>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</si>
  <si>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</si>
  <si>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</si>
  <si>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</si>
  <si>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</si>
  <si>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</si>
  <si>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</si>
  <si>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</si>
  <si>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</si>
  <si>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</si>
  <si>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</si>
  <si>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</si>
  <si>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</si>
  <si>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</si>
  <si>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</si>
  <si>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</si>
  <si>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</si>
  <si>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</si>
  <si>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</si>
  <si>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</si>
  <si>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</si>
  <si>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</si>
  <si>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</si>
  <si>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</si>
  <si>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</si>
  <si>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</si>
  <si>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</si>
  <si>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</si>
  <si>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</si>
  <si>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</si>
  <si>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</si>
  <si>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</si>
  <si>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</si>
  <si>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</si>
  <si>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</si>
  <si>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</si>
  <si>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</si>
  <si>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LAU</t>
  </si>
  <si>
    <t>Kreissparkasse Herzogtum Lauenburg</t>
  </si>
  <si>
    <t>Mio</t>
  </si>
  <si>
    <t>C:\DSGVBatch\Export\202206\PfbTvEU_LAU_202206</t>
  </si>
  <si>
    <t>Am Markt 4-5</t>
  </si>
  <si>
    <t>23909 Ratzeburg</t>
  </si>
  <si>
    <t>Telefon: +49 4541 881-01010</t>
  </si>
  <si>
    <t>Telefax: +49 4541 881-01011</t>
  </si>
  <si>
    <t>E-Mail: info@ksk-ratzeburg.de</t>
  </si>
  <si>
    <t>Internet: www.ksk-ratzeburg.de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</si>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</sst>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517</v>
      </c>
      <c r="E21" s="301">
        <v>427</v>
      </c>
      <c r="F21" s="149">
        <v>467.8</v>
      </c>
      <c r="G21" s="301">
        <v>451.6</v>
      </c>
      <c r="H21" s="149">
        <v>578.20000000000005</v>
      </c>
      <c r="I21" s="301">
        <v>379.6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631.20000000000005</v>
      </c>
      <c r="E23" s="303">
        <v>587</v>
      </c>
      <c r="F23" s="151">
        <v>625.5</v>
      </c>
      <c r="G23" s="303">
        <v>653.20000000000005</v>
      </c>
      <c r="H23" s="151">
        <v>717.4</v>
      </c>
      <c r="I23" s="303">
        <v>570.29999999999995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114.2</v>
      </c>
      <c r="E25" s="301">
        <f t="shared" si="0"/>
        <v>160</v>
      </c>
      <c r="F25" s="149">
        <f t="shared" si="0"/>
        <v>157.69999999999999</v>
      </c>
      <c r="G25" s="301">
        <f t="shared" si="0"/>
        <v>201.6</v>
      </c>
      <c r="H25" s="149">
        <f t="shared" si="0"/>
        <v>139.19999999999999</v>
      </c>
      <c r="I25" s="301">
        <f t="shared" si="0"/>
        <v>190.7</v>
      </c>
      <c r="J25"/>
    </row>
    <row r="26" spans="1:12" s="7" customFormat="1" ht="15" customHeight="1">
      <c r="A26" s="176">
        <v>0</v>
      </c>
      <c r="B26" s="356" t="s">
        <v>116</v>
      </c>
      <c r="C26" s="356"/>
      <c r="D26" s="152">
        <f t="shared" ref="D26:I26" si="1">IF(D21=0,0,ROUND(100*D25/D21,1))</f>
        <v>22.1</v>
      </c>
      <c r="E26" s="304">
        <f t="shared" si="1"/>
        <v>37.5</v>
      </c>
      <c r="F26" s="152">
        <f t="shared" si="1"/>
        <v>33.700000000000003</v>
      </c>
      <c r="G26" s="304">
        <f t="shared" si="1"/>
        <v>44.6</v>
      </c>
      <c r="H26" s="152">
        <f t="shared" si="1"/>
        <v>24.1</v>
      </c>
      <c r="I26" s="304">
        <f t="shared" si="1"/>
        <v>50.2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517</v>
      </c>
      <c r="E9" s="209">
        <v>427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631.20000000000005</v>
      </c>
      <c r="E12" s="209">
        <v>587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94.04</v>
      </c>
      <c r="E16" s="215">
        <v>96.41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6.45</v>
      </c>
      <c r="E28" s="215">
        <v>6.41</v>
      </c>
    </row>
    <row r="29" spans="1:5" ht="30" customHeight="1">
      <c r="A29" s="285">
        <v>0</v>
      </c>
      <c r="B29" s="281" t="s">
        <v>260</v>
      </c>
      <c r="C29" s="216" t="s">
        <v>102</v>
      </c>
      <c r="D29" s="214">
        <v>53.26</v>
      </c>
      <c r="E29" s="215">
        <v>52.91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44768</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LAU, erstellt am 26-Juli-2022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LAU</v>
      </c>
      <c r="G7" s="91"/>
      <c r="H7" s="95" t="s">
        <v>95</v>
      </c>
      <c r="I7" s="139" t="s">
        <v>84</v>
      </c>
      <c r="J7" s="101" t="s">
        <v>97</v>
      </c>
    </row>
    <row r="8" spans="2:11">
      <c r="B8" s="88" t="s">
        <v>82</v>
      </c>
      <c r="C8" s="288" t="s">
        <v>296</v>
      </c>
      <c r="D8" s="91"/>
      <c r="E8" s="95" t="s">
        <v>77</v>
      </c>
      <c r="F8" s="133" t="str">
        <f>IF(AuswertBasis = "Verband","all Pfandbrief issuers",AuswertBasis)</f>
        <v>Institut LAU</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69.400000000000006</v>
      </c>
      <c r="F11" s="155">
        <v>40</v>
      </c>
      <c r="G11" s="156">
        <v>55</v>
      </c>
    </row>
    <row r="12" spans="1:7">
      <c r="A12" s="176">
        <v>0</v>
      </c>
      <c r="B12" s="366" t="s">
        <v>128</v>
      </c>
      <c r="C12" s="366"/>
      <c r="D12" s="155">
        <v>10</v>
      </c>
      <c r="E12" s="156">
        <v>21.8</v>
      </c>
      <c r="F12" s="155">
        <v>10</v>
      </c>
      <c r="G12" s="156">
        <v>26.1</v>
      </c>
    </row>
    <row r="13" spans="1:7">
      <c r="A13" s="176">
        <v>0</v>
      </c>
      <c r="B13" s="366" t="s">
        <v>129</v>
      </c>
      <c r="C13" s="366"/>
      <c r="D13" s="155">
        <v>0</v>
      </c>
      <c r="E13" s="156">
        <v>19.2</v>
      </c>
      <c r="F13" s="155">
        <v>10</v>
      </c>
      <c r="G13" s="156">
        <v>26.3</v>
      </c>
    </row>
    <row r="14" spans="1:7">
      <c r="A14" s="176">
        <v>0</v>
      </c>
      <c r="B14" s="38" t="s">
        <v>130</v>
      </c>
      <c r="C14" s="38"/>
      <c r="D14" s="157">
        <v>0</v>
      </c>
      <c r="E14" s="158">
        <v>32</v>
      </c>
      <c r="F14" s="157">
        <v>10</v>
      </c>
      <c r="G14" s="158">
        <v>25.3</v>
      </c>
    </row>
    <row r="15" spans="1:7">
      <c r="A15" s="176">
        <v>0</v>
      </c>
      <c r="B15" s="38" t="s">
        <v>131</v>
      </c>
      <c r="C15" s="38"/>
      <c r="D15" s="157">
        <v>55</v>
      </c>
      <c r="E15" s="158">
        <v>52.3</v>
      </c>
      <c r="F15" s="157">
        <v>0</v>
      </c>
      <c r="G15" s="158">
        <v>53.5</v>
      </c>
    </row>
    <row r="16" spans="1:7">
      <c r="A16" s="176">
        <v>0</v>
      </c>
      <c r="B16" s="38" t="s">
        <v>132</v>
      </c>
      <c r="C16" s="38"/>
      <c r="D16" s="157">
        <v>20</v>
      </c>
      <c r="E16" s="158">
        <v>50.6</v>
      </c>
      <c r="F16" s="157">
        <v>55</v>
      </c>
      <c r="G16" s="158">
        <v>50.5</v>
      </c>
    </row>
    <row r="17" spans="1:7">
      <c r="A17" s="176">
        <v>0</v>
      </c>
      <c r="B17" s="38" t="s">
        <v>133</v>
      </c>
      <c r="C17" s="38"/>
      <c r="D17" s="157">
        <v>50</v>
      </c>
      <c r="E17" s="158">
        <v>35.1</v>
      </c>
      <c r="F17" s="157">
        <v>20</v>
      </c>
      <c r="G17" s="158">
        <v>42.6</v>
      </c>
    </row>
    <row r="18" spans="1:7">
      <c r="A18" s="176">
        <v>0</v>
      </c>
      <c r="B18" s="366" t="s">
        <v>134</v>
      </c>
      <c r="C18" s="366"/>
      <c r="D18" s="155">
        <v>138</v>
      </c>
      <c r="E18" s="156">
        <v>246.4</v>
      </c>
      <c r="F18" s="155">
        <v>158</v>
      </c>
      <c r="G18" s="156">
        <v>216.1</v>
      </c>
    </row>
    <row r="19" spans="1:7">
      <c r="A19" s="176">
        <v>0</v>
      </c>
      <c r="B19" s="366" t="s">
        <v>135</v>
      </c>
      <c r="C19" s="366"/>
      <c r="D19" s="155">
        <v>234</v>
      </c>
      <c r="E19" s="156">
        <v>104.5</v>
      </c>
      <c r="F19" s="155">
        <v>124</v>
      </c>
      <c r="G19" s="156">
        <v>91.5</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369</v>
      </c>
      <c r="E9" s="160">
        <v>363.2</v>
      </c>
    </row>
    <row r="10" spans="1:5" ht="12.75" customHeight="1">
      <c r="A10" s="176">
        <v>0</v>
      </c>
      <c r="B10" s="48" t="s">
        <v>141</v>
      </c>
      <c r="C10" s="48"/>
      <c r="D10" s="161">
        <v>110.8</v>
      </c>
      <c r="E10" s="162">
        <v>100.9</v>
      </c>
    </row>
    <row r="11" spans="1:5" ht="12.75" customHeight="1">
      <c r="A11" s="176">
        <v>0</v>
      </c>
      <c r="B11" s="48" t="s">
        <v>142</v>
      </c>
      <c r="C11" s="48"/>
      <c r="D11" s="161">
        <v>129.80000000000001</v>
      </c>
      <c r="E11" s="162">
        <v>98.7</v>
      </c>
    </row>
    <row r="12" spans="1:5" ht="12.75" customHeight="1">
      <c r="A12" s="176">
        <v>0</v>
      </c>
      <c r="B12" s="48" t="s">
        <v>143</v>
      </c>
      <c r="C12" s="48"/>
      <c r="D12" s="161">
        <v>0</v>
      </c>
      <c r="E12" s="162">
        <v>0</v>
      </c>
    </row>
    <row r="13" spans="1:5" ht="12.75" customHeight="1">
      <c r="A13" s="176">
        <v>0</v>
      </c>
      <c r="B13" s="49" t="s">
        <v>147</v>
      </c>
      <c r="C13" s="49"/>
      <c r="D13" s="163">
        <f>SUM(D9:D12)</f>
        <v>609.6</v>
      </c>
      <c r="E13" s="164">
        <f>SUM(E9:E12)</f>
        <v>562.80000000000007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609.6</v>
      </c>
      <c r="F16" s="168">
        <f>SUM(G16:K16)</f>
        <v>509.3</v>
      </c>
      <c r="G16" s="168">
        <f>SUM(G18,G20,G22,G24,G26,G28,G30,G32,G34,G36,G38,G40,G42,G44,G46,G48,G50,G52,G54,G56,G58,G60,G62,G64,G66,G68,G70,G72,G74,G76,G78,G80,G82,G84,G86,G88,G90)</f>
        <v>49.1</v>
      </c>
      <c r="H16" s="168">
        <f>SUM(H18,H20,H22,H24,H26,H28,H30,H32,H34,H36,H38,H40,H42,H44,H46,H48,H50,H52,H54,H56,H58,H60,H62,H64,H66,H68,H70,H72,H74,H76,H78,H80,H82,H84,H86,H88,H90)</f>
        <v>292.89999999999998</v>
      </c>
      <c r="I16" s="168">
        <f>SUM(I18,I20,I22,I24,I26,I28,I30,I32,I34,I36,I38,I40,I42,I44,I46,I48,I50,I52,I54,I56,I58,I60,I62,I64,I66,I68,I70,I72,I74,I76,I78,I80,I82,I84,I86,I88,I90)</f>
        <v>167.3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100.3</v>
      </c>
      <c r="M16" s="168">
        <f>SUM(M18,M20,M22,M24,M26,M28,M30,M32,M34,M36,M38,M40,M42,M44,M46,M48,M50,M52,M54,M56,M58,M60,M62,M64,M66,M68,M70,M72,M74,M76,M78,M80,M82,M84,M86,M88,M90)</f>
        <v>40.4</v>
      </c>
      <c r="N16" s="168">
        <f>SUM(N18,N20,N22,N24,N26,N28,N30,N32,N34,N36,N38,N40,N42,N44,N46,N48,N50,N52,N54,N56,N58,N60,N62,N64,N66,N68,N70,N72,N74,N76,N78,N80,N82,N84,N86,N88,N90)</f>
        <v>23.1</v>
      </c>
      <c r="O16" s="168">
        <f>SUM(O18,O20,O22,O24,O26,O28,O30,O32,O34,O36,O38,O40,O42,O44,O46,O48,O50,O52,O54,O56,O58,O60,O62,O64,O66,O68,O70,O72,O74,O76,O78,O80,O82,O84,O86,O88,O90)</f>
        <v>12.3</v>
      </c>
      <c r="P16" s="168">
        <f>SUM(P18,P20,P22,P24,P26,P28,P30,P32,P34,P36,P38,P40,P42,P44,P46,P48,P50,P52,P54,P56,P58,P60,P62,P64,P66,P68,P70,P72,P74,P76,P78,P80,P82,P84,P86,P88,P90)</f>
        <v>24.5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562.80000000000007</v>
      </c>
      <c r="F17" s="170">
        <f t="shared" ref="F17:F48" si="1">SUM(G17:K17)</f>
        <v>480.00000000000006</v>
      </c>
      <c r="G17" s="170">
        <f>SUM(G19,G21,G23,G25,G27,G29,G31,G33,G35,G37,G39,G41,G43,G45,G47,G49,G51,G53,G55,G57,G59,G61,G63,G65,G67,G69,G71,G73,G75,G77,G79,G81,G83,G85,G87,G89,G91)</f>
        <v>46.1</v>
      </c>
      <c r="H17" s="170">
        <f>SUM(H19,H21,H23,H25,H27,H29,H31,H33,H35,H37,H39,H41,H43,H45,H47,H49,H51,H53,H55,H57,H59,H61,H63,H65,H67,H69,H71,H73,H75,H77,H79,H81,H83,H85,H87,H89,H91)</f>
        <v>292.60000000000002</v>
      </c>
      <c r="I17" s="170">
        <f>SUM(I19,I21,I23,I25,I27,I29,I31,I33,I35,I37,I39,I41,I43,I45,I47,I49,I51,I53,I55,I57,I59,I61,I63,I65,I67,I69,I71,I73,I75,I77,I79,I81,I83,I85,I87,I89,I91)</f>
        <v>141.30000000000001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82.8</v>
      </c>
      <c r="M17" s="170">
        <f>SUM(M19,M21,M23,M25,M27,M29,M31,M33,M35,M37,M39,M41,M43,M45,M47,M49,M51,M53,M55,M57,M59,M61,M63,M65,M67,M69,M71,M73,M75,M77,M79,M81,M83,M85,M87,M89,M91)</f>
        <v>25.5</v>
      </c>
      <c r="N17" s="170">
        <f>SUM(N19,N21,N23,N25,N27,N29,N31,N33,N35,N37,N39,N41,N43,N45,N47,N49,N51,N53,N55,N57,N59,N61,N63,N65,N67,N69,N71,N73,N75,N77,N79,N81,N83,N85,N87,N89,N91)</f>
        <v>21.3</v>
      </c>
      <c r="O17" s="170">
        <f>SUM(O19,O21,O23,O25,O27,O29,O31,O33,O35,O37,O39,O41,O43,O45,O47,O49,O51,O53,O55,O57,O59,O61,O63,O65,O67,O69,O71,O73,O75,O77,O79,O81,O83,O85,O87,O89,O91)</f>
        <v>11.2</v>
      </c>
      <c r="P17" s="170">
        <f>SUM(P19,P21,P23,P25,P27,P29,P31,P33,P35,P37,P39,P41,P43,P45,P47,P49,P51,P53,P55,P57,P59,P61,P63,P65,P67,P69,P71,P73,P75,P77,P79,P81,P83,P85,P87,P89,P91)</f>
        <v>24.8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609.6</v>
      </c>
      <c r="F18" s="168">
        <f t="shared" si="1"/>
        <v>509.3</v>
      </c>
      <c r="G18" s="168">
        <v>49.1</v>
      </c>
      <c r="H18" s="168">
        <v>292.89999999999998</v>
      </c>
      <c r="I18" s="168">
        <v>167.3</v>
      </c>
      <c r="J18" s="168">
        <v>0</v>
      </c>
      <c r="K18" s="168">
        <v>0</v>
      </c>
      <c r="L18" s="168">
        <f t="shared" si="2"/>
        <v>100.3</v>
      </c>
      <c r="M18" s="168">
        <v>40.4</v>
      </c>
      <c r="N18" s="168">
        <v>23.1</v>
      </c>
      <c r="O18" s="168">
        <v>12.3</v>
      </c>
      <c r="P18" s="168">
        <v>24.5</v>
      </c>
      <c r="Q18" s="168">
        <v>0</v>
      </c>
      <c r="R18" s="168">
        <v>0</v>
      </c>
      <c r="S18" s="169">
        <v>0</v>
      </c>
      <c r="T18" s="168">
        <v>0</v>
      </c>
    </row>
    <row r="19" spans="2:20">
      <c r="C19" s="81"/>
      <c r="D19" s="81" t="str">
        <f>$D$17</f>
        <v>year 2021</v>
      </c>
      <c r="E19" s="170">
        <f t="shared" si="0"/>
        <v>562.80000000000007</v>
      </c>
      <c r="F19" s="170">
        <f t="shared" si="1"/>
        <v>480.00000000000006</v>
      </c>
      <c r="G19" s="170">
        <v>46.1</v>
      </c>
      <c r="H19" s="170">
        <v>292.60000000000002</v>
      </c>
      <c r="I19" s="170">
        <v>141.30000000000001</v>
      </c>
      <c r="J19" s="170">
        <v>0</v>
      </c>
      <c r="K19" s="170">
        <v>0</v>
      </c>
      <c r="L19" s="170">
        <f t="shared" si="2"/>
        <v>82.8</v>
      </c>
      <c r="M19" s="170">
        <v>25.5</v>
      </c>
      <c r="N19" s="170">
        <v>21.3</v>
      </c>
      <c r="O19" s="170">
        <v>11.2</v>
      </c>
      <c r="P19" s="170">
        <v>24.8</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21.599999999999998</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21.599999999999998</v>
      </c>
    </row>
    <row r="14" spans="2:9" s="146" customFormat="1">
      <c r="B14" s="234"/>
      <c r="C14" s="48"/>
      <c r="D14" s="48" t="str">
        <f>"Jahr " &amp; (AktJahr-1)</f>
        <v>Jahr 2021</v>
      </c>
      <c r="E14" s="193">
        <f>SUM(E16,E18,E20,E22,E24,E26,E28,E30,E32,E34,E36,E38,E40,E42,E44,E46,E48,E50,E52,E54,E56,E58,E60,E62,E64,E66,E68,E70,E72,E74,E76,E78,E80,E82,E84,E86,E88)</f>
        <v>24.3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24.3</v>
      </c>
    </row>
    <row r="15" spans="2:9">
      <c r="B15" s="234" t="s">
        <v>12</v>
      </c>
      <c r="C15" s="64" t="s">
        <v>157</v>
      </c>
      <c r="D15" s="39" t="str">
        <f>$D$13</f>
        <v>Jahr 2022</v>
      </c>
      <c r="E15" s="191">
        <v>4.5</v>
      </c>
      <c r="F15" s="168">
        <v>0</v>
      </c>
      <c r="G15" s="168">
        <v>0</v>
      </c>
      <c r="H15" s="168">
        <v>0</v>
      </c>
      <c r="I15" s="192">
        <v>4.5</v>
      </c>
    </row>
    <row r="16" spans="2:9" s="146" customFormat="1">
      <c r="B16" s="234"/>
      <c r="C16" s="48"/>
      <c r="D16" s="48" t="str">
        <f>$D$14</f>
        <v>Jahr 2021</v>
      </c>
      <c r="E16" s="193">
        <v>24.3</v>
      </c>
      <c r="F16" s="172">
        <v>0</v>
      </c>
      <c r="G16" s="172">
        <v>0</v>
      </c>
      <c r="H16" s="172">
        <v>0</v>
      </c>
      <c r="I16" s="194">
        <v>24.3</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11.7</v>
      </c>
      <c r="F35" s="168">
        <v>0</v>
      </c>
      <c r="G35" s="168">
        <v>0</v>
      </c>
      <c r="H35" s="168">
        <v>0</v>
      </c>
      <c r="I35" s="192">
        <v>11.7</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2.7</v>
      </c>
      <c r="F61" s="168">
        <v>0</v>
      </c>
      <c r="G61" s="168">
        <v>0</v>
      </c>
      <c r="H61" s="168">
        <v>0</v>
      </c>
      <c r="I61" s="192">
        <v>2.7</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2.7</v>
      </c>
      <c r="F65" s="168">
        <v>0</v>
      </c>
      <c r="G65" s="168">
        <v>0</v>
      </c>
      <c r="H65" s="168">
        <v>0</v>
      </c>
      <c r="I65" s="192">
        <v>2.7</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2022-07-26T06:05:09Z</dcterms:modified>
</cp:coreProperties>
</file>